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6" yWindow="0" windowWidth="10032" windowHeight="11292"/>
  </bookViews>
  <sheets>
    <sheet name="ТИТУЛ ОТЧЕТА" sheetId="5" r:id="rId1"/>
    <sheet name="РАЗДЕЛ 1 " sheetId="6" r:id="rId2"/>
    <sheet name="РАЗДЕЛ 2" sheetId="2" r:id="rId3"/>
    <sheet name="РАЗДЕЛ 2 - ЦЕНЫ НА УСЛУГИ" sheetId="4" r:id="rId4"/>
    <sheet name="РАЗДЕЛ 3" sheetId="3" r:id="rId5"/>
  </sheets>
  <definedNames>
    <definedName name="_xlnm.Print_Titles" localSheetId="2">'РАЗДЕЛ 2'!$1:$2</definedName>
    <definedName name="_xlnm.Print_Area" localSheetId="1">'РАЗДЕЛ 1 '!$A$1:$H$66</definedName>
    <definedName name="_xlnm.Print_Area" localSheetId="2">'РАЗДЕЛ 2'!$A$1:$J$103</definedName>
    <definedName name="_xlnm.Print_Area" localSheetId="3">'РАЗДЕЛ 2 - ЦЕНЫ НА УСЛУГИ'!$A$1:$G$416</definedName>
  </definedNames>
  <calcPr calcId="125725"/>
</workbook>
</file>

<file path=xl/calcChain.xml><?xml version="1.0" encoding="utf-8"?>
<calcChain xmlns="http://schemas.openxmlformats.org/spreadsheetml/2006/main">
  <c r="J84" i="2"/>
  <c r="I84"/>
  <c r="F21"/>
  <c r="F26"/>
  <c r="E281" i="4"/>
  <c r="F281" s="1"/>
  <c r="E282"/>
  <c r="F282" s="1"/>
  <c r="E283"/>
  <c r="F283" s="1"/>
  <c r="E284"/>
  <c r="F284" s="1"/>
  <c r="E285"/>
  <c r="F285" s="1"/>
  <c r="E286"/>
  <c r="F286" s="1"/>
  <c r="E287"/>
  <c r="F287" s="1"/>
  <c r="E288"/>
  <c r="F288" s="1"/>
  <c r="E289"/>
  <c r="F289" s="1"/>
  <c r="E290"/>
  <c r="F290" s="1"/>
  <c r="E291"/>
  <c r="F291" s="1"/>
  <c r="E292"/>
  <c r="F292" s="1"/>
  <c r="E293"/>
  <c r="F293" s="1"/>
  <c r="E294"/>
  <c r="F294" s="1"/>
  <c r="E295"/>
  <c r="F295" s="1"/>
  <c r="E296"/>
  <c r="F296" s="1"/>
  <c r="E298"/>
  <c r="F298" s="1"/>
  <c r="E299"/>
  <c r="F299" s="1"/>
  <c r="E300"/>
  <c r="F300" s="1"/>
  <c r="E301"/>
  <c r="F301" s="1"/>
  <c r="E302"/>
  <c r="F302" s="1"/>
  <c r="E304"/>
  <c r="F304" s="1"/>
  <c r="E305"/>
  <c r="F305" s="1"/>
  <c r="E306"/>
  <c r="F306" s="1"/>
  <c r="E307"/>
  <c r="F307" s="1"/>
  <c r="E308"/>
  <c r="F308" s="1"/>
  <c r="E309"/>
  <c r="F309" s="1"/>
  <c r="E310"/>
  <c r="F310" s="1"/>
  <c r="E311"/>
  <c r="F311" s="1"/>
  <c r="E312"/>
  <c r="F312" s="1"/>
  <c r="E313"/>
  <c r="F313" s="1"/>
  <c r="E314"/>
  <c r="F314" s="1"/>
  <c r="E315"/>
  <c r="F315" s="1"/>
  <c r="E316"/>
  <c r="F316" s="1"/>
  <c r="E318"/>
  <c r="F318" s="1"/>
  <c r="E319"/>
  <c r="F319" s="1"/>
  <c r="E320"/>
  <c r="F320" s="1"/>
  <c r="E321"/>
  <c r="F321" s="1"/>
  <c r="E322"/>
  <c r="F322" s="1"/>
  <c r="E323"/>
  <c r="F323" s="1"/>
  <c r="E324"/>
  <c r="F324" s="1"/>
  <c r="E325"/>
  <c r="F325" s="1"/>
  <c r="E326"/>
  <c r="F326" s="1"/>
  <c r="E327"/>
  <c r="F327" s="1"/>
  <c r="E328"/>
  <c r="F328" s="1"/>
  <c r="E329"/>
  <c r="F329" s="1"/>
  <c r="E330"/>
  <c r="F330" s="1"/>
  <c r="E331"/>
  <c r="F331" s="1"/>
  <c r="E332"/>
  <c r="F332" s="1"/>
  <c r="E333"/>
  <c r="F333" s="1"/>
  <c r="E334"/>
  <c r="F334" s="1"/>
  <c r="E335"/>
  <c r="F335" s="1"/>
  <c r="E336"/>
  <c r="F336" s="1"/>
  <c r="E337"/>
  <c r="F337" s="1"/>
  <c r="E338"/>
  <c r="F338" s="1"/>
  <c r="E339"/>
  <c r="F339" s="1"/>
  <c r="E340"/>
  <c r="F340" s="1"/>
  <c r="E342"/>
  <c r="F342" s="1"/>
  <c r="E343"/>
  <c r="F343" s="1"/>
  <c r="E344"/>
  <c r="F344" s="1"/>
  <c r="E345"/>
  <c r="F345" s="1"/>
  <c r="E346"/>
  <c r="F346" s="1"/>
  <c r="E347"/>
  <c r="F347" s="1"/>
  <c r="E348"/>
  <c r="F348" s="1"/>
  <c r="E350"/>
  <c r="F350" s="1"/>
  <c r="E351"/>
  <c r="F351" s="1"/>
  <c r="E352"/>
  <c r="F352" s="1"/>
  <c r="E353"/>
  <c r="F353" s="1"/>
  <c r="E355"/>
  <c r="F355" s="1"/>
  <c r="E356"/>
  <c r="F356" s="1"/>
  <c r="E357"/>
  <c r="F357" s="1"/>
  <c r="E358"/>
  <c r="F358" s="1"/>
  <c r="E359"/>
  <c r="F359" s="1"/>
  <c r="E360"/>
  <c r="F360" s="1"/>
  <c r="E361"/>
  <c r="F361" s="1"/>
  <c r="E363"/>
  <c r="F363" s="1"/>
  <c r="E364"/>
  <c r="F364" s="1"/>
  <c r="E365"/>
  <c r="F365" s="1"/>
  <c r="E366"/>
  <c r="F366" s="1"/>
  <c r="E368"/>
  <c r="F368" s="1"/>
  <c r="E369"/>
  <c r="F369" s="1"/>
  <c r="E370"/>
  <c r="F370" s="1"/>
  <c r="E371"/>
  <c r="F371" s="1"/>
  <c r="E372"/>
  <c r="F372" s="1"/>
  <c r="E373"/>
  <c r="F373" s="1"/>
  <c r="E374"/>
  <c r="F374" s="1"/>
  <c r="E375"/>
  <c r="F375" s="1"/>
  <c r="E376"/>
  <c r="F376" s="1"/>
  <c r="E377"/>
  <c r="F377" s="1"/>
  <c r="E378"/>
  <c r="F378" s="1"/>
  <c r="E379"/>
  <c r="F379" s="1"/>
  <c r="E380"/>
  <c r="F380" s="1"/>
  <c r="E381"/>
  <c r="F381" s="1"/>
  <c r="E382"/>
  <c r="F382" s="1"/>
  <c r="E383"/>
  <c r="F383" s="1"/>
  <c r="E384"/>
  <c r="F384" s="1"/>
  <c r="E385"/>
  <c r="F385" s="1"/>
  <c r="E386"/>
  <c r="F386" s="1"/>
  <c r="E387"/>
  <c r="F387" s="1"/>
  <c r="E388"/>
  <c r="F388" s="1"/>
  <c r="E389"/>
  <c r="F389" s="1"/>
  <c r="E390"/>
  <c r="F390" s="1"/>
  <c r="E391"/>
  <c r="F391" s="1"/>
  <c r="E392"/>
  <c r="F392" s="1"/>
  <c r="E393"/>
  <c r="F393" s="1"/>
  <c r="E394"/>
  <c r="F394" s="1"/>
  <c r="E395"/>
  <c r="F395" s="1"/>
  <c r="E396"/>
  <c r="F396" s="1"/>
  <c r="E397"/>
  <c r="F397" s="1"/>
  <c r="E398"/>
  <c r="F398" s="1"/>
  <c r="E399"/>
  <c r="F399" s="1"/>
  <c r="E400"/>
  <c r="F400" s="1"/>
  <c r="E280"/>
  <c r="F280" s="1"/>
  <c r="F276"/>
  <c r="E268"/>
  <c r="F268" s="1"/>
  <c r="E269"/>
  <c r="F269" s="1"/>
  <c r="E270"/>
  <c r="F270" s="1"/>
  <c r="E271"/>
  <c r="F271" s="1"/>
  <c r="E272"/>
  <c r="F272" s="1"/>
  <c r="E273"/>
  <c r="F273" s="1"/>
  <c r="E274"/>
  <c r="F274" s="1"/>
  <c r="E267"/>
  <c r="F267" s="1"/>
  <c r="E257"/>
  <c r="F257" s="1"/>
  <c r="E258"/>
  <c r="F258" s="1"/>
  <c r="E259"/>
  <c r="F259" s="1"/>
  <c r="E260"/>
  <c r="F260" s="1"/>
  <c r="E261"/>
  <c r="F261" s="1"/>
  <c r="E262"/>
  <c r="F262" s="1"/>
  <c r="E263"/>
  <c r="F263" s="1"/>
  <c r="E264"/>
  <c r="F264" s="1"/>
  <c r="E265"/>
  <c r="F265" s="1"/>
  <c r="E266"/>
  <c r="F266" s="1"/>
  <c r="E256"/>
  <c r="F256" s="1"/>
  <c r="E198"/>
  <c r="F198" s="1"/>
  <c r="E199"/>
  <c r="F199" s="1"/>
  <c r="E200"/>
  <c r="F200" s="1"/>
  <c r="E201"/>
  <c r="F201" s="1"/>
  <c r="E202"/>
  <c r="F202" s="1"/>
  <c r="E204"/>
  <c r="F204" s="1"/>
  <c r="E205"/>
  <c r="F205" s="1"/>
  <c r="E206"/>
  <c r="F206" s="1"/>
  <c r="E207"/>
  <c r="F207" s="1"/>
  <c r="E208"/>
  <c r="F208" s="1"/>
  <c r="E209"/>
  <c r="F209" s="1"/>
  <c r="E210"/>
  <c r="F210" s="1"/>
  <c r="E211"/>
  <c r="F211" s="1"/>
  <c r="E212"/>
  <c r="F212" s="1"/>
  <c r="E213"/>
  <c r="F213" s="1"/>
  <c r="E214"/>
  <c r="F214" s="1"/>
  <c r="E215"/>
  <c r="F215" s="1"/>
  <c r="E217"/>
  <c r="F217" s="1"/>
  <c r="E218"/>
  <c r="F218" s="1"/>
  <c r="E219"/>
  <c r="F219" s="1"/>
  <c r="E220"/>
  <c r="F220" s="1"/>
  <c r="E221"/>
  <c r="F221" s="1"/>
  <c r="E222"/>
  <c r="F222" s="1"/>
  <c r="E223"/>
  <c r="F223" s="1"/>
  <c r="E224"/>
  <c r="F224" s="1"/>
  <c r="E225"/>
  <c r="F225" s="1"/>
  <c r="E226"/>
  <c r="F226" s="1"/>
  <c r="E227"/>
  <c r="F227" s="1"/>
  <c r="E228"/>
  <c r="F228" s="1"/>
  <c r="E229"/>
  <c r="F229" s="1"/>
  <c r="E230"/>
  <c r="F230" s="1"/>
  <c r="E231"/>
  <c r="F231" s="1"/>
  <c r="E232"/>
  <c r="F232" s="1"/>
  <c r="E233"/>
  <c r="F233" s="1"/>
  <c r="E234"/>
  <c r="F234" s="1"/>
  <c r="E236"/>
  <c r="F236" s="1"/>
  <c r="E237"/>
  <c r="F237" s="1"/>
  <c r="E238"/>
  <c r="F238" s="1"/>
  <c r="E239"/>
  <c r="F239" s="1"/>
  <c r="E240"/>
  <c r="F240" s="1"/>
  <c r="E242"/>
  <c r="F242" s="1"/>
  <c r="E243"/>
  <c r="F243" s="1"/>
  <c r="E245"/>
  <c r="F245" s="1"/>
  <c r="E246"/>
  <c r="F246" s="1"/>
  <c r="E248"/>
  <c r="F248" s="1"/>
  <c r="E249"/>
  <c r="F249" s="1"/>
  <c r="E250"/>
  <c r="F250" s="1"/>
  <c r="E251"/>
  <c r="F251" s="1"/>
  <c r="E252"/>
  <c r="F252" s="1"/>
  <c r="E253"/>
  <c r="F253" s="1"/>
  <c r="E196"/>
  <c r="F196" s="1"/>
  <c r="G85" i="2" l="1"/>
  <c r="F85"/>
  <c r="F100"/>
  <c r="F99"/>
  <c r="J97"/>
  <c r="H97"/>
  <c r="G97"/>
  <c r="G100" s="1"/>
  <c r="J100" s="1"/>
  <c r="G73"/>
  <c r="J78"/>
  <c r="J77"/>
  <c r="J73" s="1"/>
  <c r="J65" s="1"/>
  <c r="I78"/>
  <c r="H76"/>
  <c r="H75"/>
  <c r="H74"/>
  <c r="H69"/>
  <c r="H70"/>
  <c r="H71"/>
  <c r="H72"/>
  <c r="H68"/>
  <c r="F77"/>
  <c r="F73" s="1"/>
  <c r="H73" l="1"/>
  <c r="G92"/>
  <c r="J92" s="1"/>
  <c r="J89"/>
  <c r="J88"/>
  <c r="J87"/>
  <c r="J90"/>
  <c r="J91"/>
  <c r="I77"/>
  <c r="I88"/>
  <c r="I87"/>
  <c r="I90"/>
  <c r="I91"/>
  <c r="I89"/>
  <c r="G72"/>
  <c r="G67" s="1"/>
  <c r="F52"/>
  <c r="G53"/>
  <c r="F11" l="1"/>
  <c r="C28"/>
  <c r="C21"/>
  <c r="C11"/>
  <c r="G48" l="1"/>
  <c r="H48" s="1"/>
  <c r="H47"/>
  <c r="G47"/>
  <c r="G46"/>
  <c r="H37" l="1"/>
  <c r="G52" i="6" l="1"/>
  <c r="D35" l="1"/>
  <c r="F52" l="1"/>
  <c r="E193" i="4"/>
  <c r="F193" s="1"/>
  <c r="E192"/>
  <c r="F192" s="1"/>
  <c r="E191"/>
  <c r="F191" s="1"/>
  <c r="E189"/>
  <c r="F189" s="1"/>
  <c r="E188"/>
  <c r="F188" s="1"/>
  <c r="E187"/>
  <c r="F187" s="1"/>
  <c r="E186"/>
  <c r="F186" s="1"/>
  <c r="E184"/>
  <c r="F184" s="1"/>
  <c r="E183"/>
  <c r="F183" s="1"/>
  <c r="E182"/>
  <c r="F182" s="1"/>
  <c r="E181"/>
  <c r="F181" s="1"/>
  <c r="E179"/>
  <c r="F179" s="1"/>
  <c r="E178"/>
  <c r="F178" s="1"/>
  <c r="E177"/>
  <c r="F177" s="1"/>
  <c r="E176"/>
  <c r="F176" s="1"/>
  <c r="E174"/>
  <c r="F174" s="1"/>
  <c r="E173"/>
  <c r="F173" s="1"/>
  <c r="E172"/>
  <c r="F172" s="1"/>
  <c r="E171"/>
  <c r="F171" s="1"/>
  <c r="E169"/>
  <c r="F169" s="1"/>
  <c r="E168"/>
  <c r="F168" s="1"/>
  <c r="E167"/>
  <c r="F167" s="1"/>
  <c r="E166"/>
  <c r="F166" s="1"/>
  <c r="E164"/>
  <c r="F164" s="1"/>
  <c r="E163"/>
  <c r="F163" s="1"/>
  <c r="E162"/>
  <c r="F162" s="1"/>
  <c r="E161"/>
  <c r="F161" s="1"/>
  <c r="E159"/>
  <c r="F159" s="1"/>
  <c r="E158"/>
  <c r="F158" s="1"/>
  <c r="E157"/>
  <c r="F157" s="1"/>
  <c r="E156"/>
  <c r="F156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6"/>
  <c r="F146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4"/>
  <c r="F134" s="1"/>
  <c r="E133"/>
  <c r="F133" s="1"/>
  <c r="E132"/>
  <c r="F132" s="1"/>
  <c r="E131"/>
  <c r="F131" s="1"/>
  <c r="E129"/>
  <c r="F129" s="1"/>
  <c r="E128"/>
  <c r="F128" s="1"/>
  <c r="E127"/>
  <c r="F127" s="1"/>
  <c r="E126"/>
  <c r="F126" s="1"/>
  <c r="E124"/>
  <c r="F124" s="1"/>
  <c r="E123"/>
  <c r="F123" s="1"/>
  <c r="E122"/>
  <c r="F122" s="1"/>
  <c r="E121"/>
  <c r="F121" s="1"/>
  <c r="E119"/>
  <c r="F119" s="1"/>
  <c r="E118"/>
  <c r="F118" s="1"/>
  <c r="E117"/>
  <c r="F117" s="1"/>
  <c r="E116"/>
  <c r="F116" s="1"/>
  <c r="E114"/>
  <c r="F114" s="1"/>
  <c r="E113"/>
  <c r="F113" s="1"/>
  <c r="E112"/>
  <c r="F112" s="1"/>
  <c r="E111"/>
  <c r="F111" s="1"/>
  <c r="E110"/>
  <c r="F110" s="1"/>
  <c r="E109"/>
  <c r="F109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6"/>
  <c r="F86" s="1"/>
  <c r="E85"/>
  <c r="F85" s="1"/>
  <c r="E84"/>
  <c r="F84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F53" i="2" l="1"/>
  <c r="F67" l="1"/>
  <c r="F63" l="1"/>
  <c r="H45"/>
  <c r="H67" l="1"/>
  <c r="G33" i="6" l="1"/>
  <c r="G34"/>
  <c r="G35"/>
  <c r="G36"/>
  <c r="G37"/>
  <c r="G38"/>
  <c r="G39"/>
  <c r="F33"/>
  <c r="F34"/>
  <c r="F35"/>
  <c r="F36"/>
  <c r="F37"/>
  <c r="F38"/>
  <c r="F39"/>
  <c r="G32"/>
  <c r="F32"/>
  <c r="C40"/>
  <c r="D40"/>
  <c r="E38"/>
  <c r="E34"/>
  <c r="E33"/>
  <c r="E32"/>
  <c r="H34" l="1"/>
  <c r="H32"/>
  <c r="H33"/>
  <c r="G40"/>
  <c r="F40"/>
  <c r="E40"/>
  <c r="H40" l="1"/>
  <c r="H35" i="2" l="1"/>
  <c r="H36"/>
  <c r="H38"/>
  <c r="H39"/>
  <c r="H40"/>
  <c r="H41"/>
  <c r="H42"/>
  <c r="H43"/>
  <c r="H44"/>
  <c r="H46"/>
  <c r="H5" l="1"/>
  <c r="H34" l="1"/>
  <c r="G60" i="6" l="1"/>
  <c r="H60" s="1"/>
  <c r="G61"/>
  <c r="H61" s="1"/>
  <c r="G62"/>
  <c r="H62" s="1"/>
  <c r="G63"/>
  <c r="H63" s="1"/>
  <c r="G66" l="1"/>
  <c r="H66" s="1"/>
  <c r="G65"/>
  <c r="H65" s="1"/>
  <c r="G59"/>
  <c r="H59" s="1"/>
  <c r="G58"/>
  <c r="H58" s="1"/>
  <c r="G57"/>
  <c r="H57" s="1"/>
  <c r="G56"/>
  <c r="H56" s="1"/>
  <c r="G55"/>
  <c r="H55" s="1"/>
  <c r="G64" l="1"/>
  <c r="F65" i="2" l="1"/>
  <c r="F79" s="1"/>
  <c r="H7"/>
  <c r="G79" l="1"/>
  <c r="H53" l="1"/>
  <c r="J53"/>
  <c r="J52"/>
  <c r="H52"/>
</calcChain>
</file>

<file path=xl/sharedStrings.xml><?xml version="1.0" encoding="utf-8"?>
<sst xmlns="http://schemas.openxmlformats.org/spreadsheetml/2006/main" count="1408" uniqueCount="742">
  <si>
    <t>№ п/п</t>
  </si>
  <si>
    <t>Наименование показателя</t>
  </si>
  <si>
    <t>Отчетные данные</t>
  </si>
  <si>
    <t>РАЗДЕЛ 1</t>
  </si>
  <si>
    <t>1</t>
  </si>
  <si>
    <t>2</t>
  </si>
  <si>
    <t>Перечень услуг (работ), которые оказываются потребителям за плату в случаях, предусмотренных нормативными правовыми (правовыми) актами, с указанием потребителей указанных услуг (работ)</t>
  </si>
  <si>
    <t>3</t>
  </si>
  <si>
    <t>4</t>
  </si>
  <si>
    <t>5</t>
  </si>
  <si>
    <t>Средняя заработная плата работников Учреждения</t>
  </si>
  <si>
    <t>РАЗДЕЛ 2</t>
  </si>
  <si>
    <t>6</t>
  </si>
  <si>
    <t>7</t>
  </si>
  <si>
    <t>8</t>
  </si>
  <si>
    <t>9</t>
  </si>
  <si>
    <t>10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</si>
  <si>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</si>
  <si>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Суммы доходов, полученных Учреждением от оказания платных услуг (выполнения работ)</t>
  </si>
  <si>
    <t>Количество жалоб потребителей и принятые по результатам их рассмотрения меры</t>
  </si>
  <si>
    <t>РАЗДЕЛ 3</t>
  </si>
  <si>
    <t>Общая балансовая (остаточная) стоимость недвижимого имущества, находящегося у Учреждения на праве оперативного управления</t>
  </si>
  <si>
    <t>11</t>
  </si>
  <si>
    <t>12</t>
  </si>
  <si>
    <t>13</t>
  </si>
  <si>
    <t>14</t>
  </si>
  <si>
    <t>Общая балансовая (остаточная) стоимость недвижимого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</si>
  <si>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недвижимого имущества, находящегося у Учреждения на праве оперативного управления и переданного в безвозмездное пользование</t>
  </si>
  <si>
    <t>Общая балансовая (остаточная) стоимость движимого имущества, находящегося у Учреждения на праве оперативного управления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</si>
  <si>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</si>
  <si>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безвозмездное пользование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</si>
  <si>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</si>
  <si>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</si>
  <si>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>Общая площадь объектов недвижимого имущества, находящегося у Учреждения на праве оперативного управления и переданного в безвозмездное пользование</t>
  </si>
  <si>
    <t>Количество объектов недвижимого имущества, находящегося у Учреждения на праве оперативного управления</t>
  </si>
  <si>
    <t>Объем средств, полученных в отчетном периоде от распоряжения в установленном порядке имуществом, находящимся у Учреждения на праве оперативного управления</t>
  </si>
  <si>
    <t>Общая балансовая (остаточная) стоимость недвижимого имущества, приобретенного учреждением в отчетном периоде за счет средств, выделенных Учреждению на указанные цели</t>
  </si>
  <si>
    <t>Общая балансовая (остаточная) стоимость недвижимого имущества, приобретенного Учреждением в отчетном периоде за счет доходов, полученных от платных услуг и иной приносящей доход деятельности</t>
  </si>
  <si>
    <t>Общая балансовая (остаточная) стоимость особо ценного движимого имущества, находящегося у Учреждения на праве оперативного управления</t>
  </si>
  <si>
    <t>На начало отчетного периода</t>
  </si>
  <si>
    <t>На конец отчетного периода</t>
  </si>
  <si>
    <t>О Т Ч Е Т</t>
  </si>
  <si>
    <t>Перечень разрешительных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решение учредителя о создании Учреждения и другие разрешительные документы)</t>
  </si>
  <si>
    <t>Количество штатных единиц Учреждения (указываются данные о количественном составе и квалификации работников учреждения на начало и на конец отчетного периода, причины изменения количества штатных единиц Учреждения на конец отчетного периода)</t>
  </si>
  <si>
    <t xml:space="preserve">Общее количество потребителей, воспользовавшихся услугами (работами) учреждения (в том числе платными для потребителей) </t>
  </si>
  <si>
    <t>Нормативное основание предоставления государственной услуги</t>
  </si>
  <si>
    <t>Основание для взымания платы</t>
  </si>
  <si>
    <t>Причины отклонения</t>
  </si>
  <si>
    <t>3.</t>
  </si>
  <si>
    <t>Балансовая (остаточная) стоимость нефинансовых активов</t>
  </si>
  <si>
    <t>Изменение (увеличение/уменьшение в %)</t>
  </si>
  <si>
    <t>1.</t>
  </si>
  <si>
    <t>2.</t>
  </si>
  <si>
    <t>4.</t>
  </si>
  <si>
    <t>Дебиторская задолженность учреждения, всего</t>
  </si>
  <si>
    <t>Кредиторская задолженность, всего</t>
  </si>
  <si>
    <t>Причины отклонений</t>
  </si>
  <si>
    <t>КОСГУ</t>
  </si>
  <si>
    <t>Перечень  основных видов деятельности, которые Учреждение вправе осуществлять в соответствии с его учредительными документами</t>
  </si>
  <si>
    <t>Перечень  иных видов деятельности, не являющихся основными, которые Учреждение вправе осуществлять в соответствии с его учредительными документами</t>
  </si>
  <si>
    <t>Наименование гос. услуги (работы)</t>
  </si>
  <si>
    <t>Наименование услуги (работы)</t>
  </si>
  <si>
    <t>приказом</t>
  </si>
  <si>
    <t>1.1.</t>
  </si>
  <si>
    <t>1.2.</t>
  </si>
  <si>
    <t>1.3.</t>
  </si>
  <si>
    <t>и т.д.</t>
  </si>
  <si>
    <t>ОБЩИЕ СВЕДЕНИЯ ОБ УЧРЕЖДЕНИИ</t>
  </si>
  <si>
    <t>2.1</t>
  </si>
  <si>
    <t>2.2.</t>
  </si>
  <si>
    <t>2.3.</t>
  </si>
  <si>
    <t>4.1.</t>
  </si>
  <si>
    <t>4.2.</t>
  </si>
  <si>
    <t>Орган, выдавший разрешительный документ</t>
  </si>
  <si>
    <t>Дата выдачи разрешительного документа</t>
  </si>
  <si>
    <t>Номер разрешительного документа</t>
  </si>
  <si>
    <t>Срок действия разрешительного документа</t>
  </si>
  <si>
    <t>Серия и номер бланка разрешительного документа</t>
  </si>
  <si>
    <t>Наименование разрешительного документа и вид разрешенной деятельности</t>
  </si>
  <si>
    <t>Лицензии:</t>
  </si>
  <si>
    <t>4.2.1.</t>
  </si>
  <si>
    <t>4.2.2.</t>
  </si>
  <si>
    <t>Иные разрешительные документы:</t>
  </si>
  <si>
    <t>5.1.</t>
  </si>
  <si>
    <t>5.2.</t>
  </si>
  <si>
    <t>Наименование категории должностей персонала</t>
  </si>
  <si>
    <t>Свидетельство о государственной регистрации юридического лица</t>
  </si>
  <si>
    <t>Количество штатных единиц в соответствии с штатным расписанием  (с точностью до сотых)</t>
  </si>
  <si>
    <t>Количество фактически занятых работниками штатных единиц  (с точностью до сотых)</t>
  </si>
  <si>
    <t>ВСЕГО:</t>
  </si>
  <si>
    <t>5.1.1.</t>
  </si>
  <si>
    <t>5.1.2.</t>
  </si>
  <si>
    <t>5.1.3.</t>
  </si>
  <si>
    <t>5.2.1</t>
  </si>
  <si>
    <t>5.2.2.</t>
  </si>
  <si>
    <t>5.2.3.</t>
  </si>
  <si>
    <t>5.2.4.</t>
  </si>
  <si>
    <t>Сведения о штатной и фактической численности персонала</t>
  </si>
  <si>
    <t>Сведения об уровне квалификации персонала</t>
  </si>
  <si>
    <t>Сотрудники, имеющие ученую степень</t>
  </si>
  <si>
    <t>Сотрудники, имеющие высшее профессиональное образование</t>
  </si>
  <si>
    <t>Сотрудники, имеющие среднее профессиональное образование</t>
  </si>
  <si>
    <t>Х</t>
  </si>
  <si>
    <t>Сотрудники, не имеющие профессионального образования</t>
  </si>
  <si>
    <t>6.1.</t>
  </si>
  <si>
    <t>6.1.1</t>
  </si>
  <si>
    <t>6.1.2.</t>
  </si>
  <si>
    <t>6.1.3.</t>
  </si>
  <si>
    <t>6.1.4.</t>
  </si>
  <si>
    <t>6.2.</t>
  </si>
  <si>
    <t>РЕЗУЛЬТАТ ДЕЯТЕЛЬНОСТИ УЧРЕЖДЕНИЯ</t>
  </si>
  <si>
    <t>Рост/сокращение   (в %)</t>
  </si>
  <si>
    <t>Начисленная среднемесячная оплата труда работников (в целом по Учреждению с учетом оплаты труда внешних совместителей), в рублях</t>
  </si>
  <si>
    <t>Отклонение</t>
  </si>
  <si>
    <t>Соотношение фонда оплаты руководителя к фонду оплаты работника в процентах</t>
  </si>
  <si>
    <t>6.3.</t>
  </si>
  <si>
    <t>6.4.</t>
  </si>
  <si>
    <t>Среднесписочная численность работающих в Учреждении по трудовому договору по осносному месту работы (без учета внешних совместителей), чел.</t>
  </si>
  <si>
    <t>Среднемесячная численность работающих в Учреждении по трудовому договору (с учетом внешних совместителей), чел.</t>
  </si>
  <si>
    <t>На конец предыдущего года (в руб.)</t>
  </si>
  <si>
    <t>в т.ч. в разрезе выплат за счет средств:</t>
  </si>
  <si>
    <t>бюджетной субсидии, предоставленной учреждению на возмещение нормативных затрат, связанных с выполнением государственного задания
(бюджетной сметы - для казенного учреждения)</t>
  </si>
  <si>
    <t>бюджетной субсидии, предоставленной учреждению на иные цели</t>
  </si>
  <si>
    <t>от сдачи в аренду имущества</t>
  </si>
  <si>
    <t>На конец отчетного года (в руб.)</t>
  </si>
  <si>
    <t>Сведения о дебиторской и кредиторской задолженности</t>
  </si>
  <si>
    <t>обязательного медицинского страхования</t>
  </si>
  <si>
    <t>в том числе нереальная к взысканию дебиторская задолженность (просроченная кредиторская задолженность)</t>
  </si>
  <si>
    <t>Всего</t>
  </si>
  <si>
    <t>4.1.1.</t>
  </si>
  <si>
    <t>4.1.2.</t>
  </si>
  <si>
    <t>4.1.3.</t>
  </si>
  <si>
    <t>4.1.4.</t>
  </si>
  <si>
    <t>4.1.5.</t>
  </si>
  <si>
    <t>4.2.3.</t>
  </si>
  <si>
    <t>4.2.4.</t>
  </si>
  <si>
    <t>4.2.5.</t>
  </si>
  <si>
    <t>Категории потребителей, воспользовавшихся услугами (работами)</t>
  </si>
  <si>
    <t>На конец предыдущего года</t>
  </si>
  <si>
    <t>На конец отчетного года</t>
  </si>
  <si>
    <t>в том числе физические лица, в чел.</t>
  </si>
  <si>
    <t>в том числе юридические лица и индивидуальные предприниматели, в лицах</t>
  </si>
  <si>
    <t>в том числе получивших услугу за плату</t>
  </si>
  <si>
    <t>6.</t>
  </si>
  <si>
    <t>Категории жалоб</t>
  </si>
  <si>
    <t>в том числе удовлетворенные, по которым приняты необходимые меры реагирования</t>
  </si>
  <si>
    <t>в том числе не удовлетворенные в связи с их необоснованностью</t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</si>
  <si>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бесплатной для потребителя основе</t>
    </r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</si>
  <si>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платной для потребителя основе</t>
    </r>
  </si>
  <si>
    <t>7.</t>
  </si>
  <si>
    <t>Суммы кассовых и плановых поступлений (с учетом возвратов) в разрезе поступлений, предусмотренных планом (ТОЛЬКО ДЛЯ БЮДЖЕТНЫХ УЧРЕЖДЕНИЙ)</t>
  </si>
  <si>
    <t>Плановое значение на отчетный год</t>
  </si>
  <si>
    <t>Кассовое поступление за отчетный год</t>
  </si>
  <si>
    <t>Выплаты средств (с учетом восстановленных кассовых выплат)</t>
  </si>
  <si>
    <t>Кассовые выплаты</t>
  </si>
  <si>
    <t>в том числе по направлениям расходования средств:</t>
  </si>
  <si>
    <t>7.1.</t>
  </si>
  <si>
    <t>7.2.</t>
  </si>
  <si>
    <t>Из средств республиканского бюджета Республики Коми</t>
  </si>
  <si>
    <t>Из средств, поступающих от иной приносящей доход деятельности (в том числе от сдачи в аренду имущества)</t>
  </si>
  <si>
    <t>8.</t>
  </si>
  <si>
    <t>Не исполнено (в рублях)</t>
  </si>
  <si>
    <t xml:space="preserve">Процент исполнения </t>
  </si>
  <si>
    <t>Показатели кассового исполнения бюджетной сметы учреждения и показатели доведенных учреждению лимитов бюджетных обязательств (ТОЛЬКО ДЛЯ КАЗЕННЫХ УЧРЕЖДЕНИЙ)</t>
  </si>
  <si>
    <t>Кассовое исполнение (в рублях)</t>
  </si>
  <si>
    <t>Лимиты бюджетных обязательств, доведенные учреждению (в рублях)</t>
  </si>
  <si>
    <t>ВСЕГО, в том числе:</t>
  </si>
  <si>
    <t>8.1.</t>
  </si>
  <si>
    <t>8.2.</t>
  </si>
  <si>
    <t>8.3.</t>
  </si>
  <si>
    <t>9.</t>
  </si>
  <si>
    <t>Цены (тарифы) на платные услуги (работы) , оказываемые потребителям (в динамике в течение отчетного периода)</t>
  </si>
  <si>
    <t>Утвержденная руководителем учреждения цена (тариф) на платную услугу (работу) на 01 января отчетного года</t>
  </si>
  <si>
    <t>Утвержденная руководителем учреждения цена (тариф) на платную услугу (работу) на 31 декабря отчетного года</t>
  </si>
  <si>
    <t>Изменение цены (тарифа), в процентах</t>
  </si>
  <si>
    <t>ОБ ИСПОЛЬЗОВАНИИ ИМУЩЕСТВА, ЗАКРЕПЛЕННОГО ЗА УЧРЕЖДЕНИЕМ</t>
  </si>
  <si>
    <t>Единица измерения</t>
  </si>
  <si>
    <t>УТВЕРЖДЕН</t>
  </si>
  <si>
    <t>СОГЛАСОВАНО</t>
  </si>
  <si>
    <t>УТВЕРЖДАЮ</t>
  </si>
  <si>
    <t>(подпись)</t>
  </si>
  <si>
    <t>(Ф.И.О.)</t>
  </si>
  <si>
    <t>"_____" _________________________ 20____г.</t>
  </si>
  <si>
    <t>(Должность руководителя бюджетного (казенного) учреждения)</t>
  </si>
  <si>
    <t>(наименование учреждения - составителя Отчета)</t>
  </si>
  <si>
    <t>Министерство здравоохранения Республики Коми</t>
  </si>
  <si>
    <t>Учредитель:</t>
  </si>
  <si>
    <t>Правительство Республики Коми</t>
  </si>
  <si>
    <t>Государственный орган, осуществляющий функции учреждителя:</t>
  </si>
  <si>
    <t xml:space="preserve">Юридический адрес учреждения: </t>
  </si>
  <si>
    <t>Адреса фактического местонахождения:</t>
  </si>
  <si>
    <t>ИНН</t>
  </si>
  <si>
    <t>КПП</t>
  </si>
  <si>
    <t>ОГРН</t>
  </si>
  <si>
    <t>Главный бухгалтер учреждения</t>
  </si>
  <si>
    <t>Исполнитель (составитель отчета)</t>
  </si>
  <si>
    <t>Ф.И.О. руководителя:</t>
  </si>
  <si>
    <t>Ф.И.О. главного бухгалтера:</t>
  </si>
  <si>
    <t>Министерства здравоохранения Республики Коми</t>
  </si>
  <si>
    <t>Код по ОКВЭД</t>
  </si>
  <si>
    <t>Категория потребителей услуг (работ)</t>
  </si>
  <si>
    <t>ТОЛЬКО ДЛЯ БЮДЖЕТНЫХ УЧРЕЖДЕНИЙ:</t>
  </si>
  <si>
    <t>бюджетных инвестиций</t>
  </si>
  <si>
    <t>поступающих от оказания услуг (выполнения работ), предоставление которых для физических и юридических лиц осуществляется на платной основе</t>
  </si>
  <si>
    <t>4.1.6.</t>
  </si>
  <si>
    <t>поступающих от иной приносящей доход деятельности</t>
  </si>
  <si>
    <t>4.1.7.</t>
  </si>
  <si>
    <t>4.2.6.</t>
  </si>
  <si>
    <t>4.2.7.</t>
  </si>
  <si>
    <t>о результатах деятельности бюджетного (казенного) учреждения Республики</t>
  </si>
  <si>
    <t xml:space="preserve">Коми, функции и полномочия учредителя которого  осуществляет </t>
  </si>
  <si>
    <t xml:space="preserve"> и об использовании  закрепленного за ним государственного имущества</t>
  </si>
  <si>
    <t>Министерство здравоохранения Республики Коми,</t>
  </si>
  <si>
    <t>(приложение № 1)</t>
  </si>
  <si>
    <t>Поступление средств (с учетом возвратов)</t>
  </si>
  <si>
    <t>Из средств обязательного медицинского страхования, включая средства одноканального финансирования</t>
  </si>
  <si>
    <t>167004, г.Сыктывкар, ул.Пушкина 116/6</t>
  </si>
  <si>
    <t>1021100526039</t>
  </si>
  <si>
    <t>/Кандыба Е.Н./ ________________</t>
  </si>
  <si>
    <t>/Кандыба Е Н/ ________________</t>
  </si>
  <si>
    <t>85.11.1</t>
  </si>
  <si>
    <t>15.02.2002г</t>
  </si>
  <si>
    <t>Серия11 №000308121</t>
  </si>
  <si>
    <t>Инспекция Министерства Российской Федерации по налогам и сборам по г.Сыктывкару</t>
  </si>
  <si>
    <t>11 000308121 форма № Р57001</t>
  </si>
  <si>
    <t>4.2.3</t>
  </si>
  <si>
    <t>Прочий персонал</t>
  </si>
  <si>
    <t>6.1.5.</t>
  </si>
  <si>
    <t>Прочие доходы</t>
  </si>
  <si>
    <t>Доходы от собственности</t>
  </si>
  <si>
    <t>Доходы от оказания платных услуг</t>
  </si>
  <si>
    <t>Доходы от сумм принудительного изъятия</t>
  </si>
  <si>
    <t xml:space="preserve">       X       </t>
  </si>
  <si>
    <t>Амбулаторный прием ребенка 1 года жизни (первичный)</t>
  </si>
  <si>
    <t>Осмотр ребенка на дому (первичный)</t>
  </si>
  <si>
    <t>Амбулаторный прием ребенка 1 года жизни (повторный)</t>
  </si>
  <si>
    <t>Осмотр ребенка на дому (повторный)</t>
  </si>
  <si>
    <t>Индивидуальное обучение матерей лечебному плаванию детей 1 года жизни</t>
  </si>
  <si>
    <t>Проведение лечения кефелогематом методом сухой иммерсии у поликлинических больных</t>
  </si>
  <si>
    <t>Обслуживание детей 1 года жизни проживающих в черте города через кабинет катамнеза</t>
  </si>
  <si>
    <t xml:space="preserve">Индивидуальные занятия по вопросам грудного и искусственного вскармливания </t>
  </si>
  <si>
    <t>Цистоскопия</t>
  </si>
  <si>
    <t>Цистоскопия манипуляционная (катетеризация мочеточников)</t>
  </si>
  <si>
    <t>Цистоскопия операционная (эндокоррекция ПМР)</t>
  </si>
  <si>
    <t>Цистоскопия операционная (биопсия слизистой)</t>
  </si>
  <si>
    <t>Профилометрия</t>
  </si>
  <si>
    <t>Операции при фимозе</t>
  </si>
  <si>
    <t>Операции при варикоцеле</t>
  </si>
  <si>
    <t>Операции при крипторхизме</t>
  </si>
  <si>
    <t>Операции при водянке яичек</t>
  </si>
  <si>
    <t>Цистометрия (лежа или стоя)</t>
  </si>
  <si>
    <t>Цистометрия (лежа и стоя)</t>
  </si>
  <si>
    <t>Экскреторная урография</t>
  </si>
  <si>
    <t>Урофлоуметрия</t>
  </si>
  <si>
    <t>Цистография (видеоцистография)</t>
  </si>
  <si>
    <t>УЗИ с нагрузкой лазиксом</t>
  </si>
  <si>
    <t>Невропатолог</t>
  </si>
  <si>
    <t>без категории</t>
  </si>
  <si>
    <t>I-II категория</t>
  </si>
  <si>
    <t>высшая категория</t>
  </si>
  <si>
    <t>высшая категория, КМН</t>
  </si>
  <si>
    <t>Эпилептолог</t>
  </si>
  <si>
    <t>Офтальмолог</t>
  </si>
  <si>
    <t>Аллерголог</t>
  </si>
  <si>
    <t>Ортопед-травматолог</t>
  </si>
  <si>
    <t>Гастроэнтеролог</t>
  </si>
  <si>
    <t>Нефролог</t>
  </si>
  <si>
    <t>Психиатр</t>
  </si>
  <si>
    <t>Акушер-гинеколог</t>
  </si>
  <si>
    <t>Врач КФД</t>
  </si>
  <si>
    <t>Офтальмолог КОЗД</t>
  </si>
  <si>
    <t>Острые и хронические гаймориты - пункция и дренирование гайморовой пазухи, использование синус-катетера.</t>
  </si>
  <si>
    <t>Серные пробки-удаление</t>
  </si>
  <si>
    <t>Вазомоторный ринит- внутриносовые блокады</t>
  </si>
  <si>
    <t>Хронический тонзиллит - промывание лакун миндалин</t>
  </si>
  <si>
    <t>Пороки развития ушных раковин (торчащие ушные раковины, вросшие ушные раковины и др.)</t>
  </si>
  <si>
    <t>Ретинированные и сверкомплектные зубы- оперативное лечение.</t>
  </si>
  <si>
    <t>Подстравматические, послеожоговые деформации челюстно-лицевой области-оперативное лечение.</t>
  </si>
  <si>
    <t>Аномалии уздечек верхней и нижней губы, языка.</t>
  </si>
  <si>
    <t>Послеожоговые рубцовые деформации - дермообразия, лечение инъекциями кортикостероидов.</t>
  </si>
  <si>
    <t>Доброкачественные новообразования (папилломы, кератомы, теленангиоэктазии, гемангиопапилломы и др.)</t>
  </si>
  <si>
    <t>Удаление зуба под общим обезбаливанием</t>
  </si>
  <si>
    <t>Хронические гранулематозный периодонтит, радикулярная киста, хронический гранулирующий периодонтит-оперативное лечение.</t>
  </si>
  <si>
    <t>Аденоиды-оперативное лечение под общим обезболиванием</t>
  </si>
  <si>
    <t>Аденоиды-оперативное лечение под местным обезболиванием</t>
  </si>
  <si>
    <t>Тонзиллотомия + аденотомия</t>
  </si>
  <si>
    <t>Тонзиллэктомия +аденотомия</t>
  </si>
  <si>
    <t>Гипертрофия небных миндалин-тонзиллоэктомия</t>
  </si>
  <si>
    <t>Хронический декомпенсированный тонзиллит-тонзиллэктомия</t>
  </si>
  <si>
    <t>Искривление носовой перегородки-септопластика</t>
  </si>
  <si>
    <t>Гипертрофический ринит-оперативное лечение</t>
  </si>
  <si>
    <t>Хронический экссудативный отит-оперативное лечение (шунтирование барабанной полости)</t>
  </si>
  <si>
    <t>Хронический кистозный гайморит-оперативное лечение</t>
  </si>
  <si>
    <t>Выписка справки  для ДМС</t>
  </si>
  <si>
    <t xml:space="preserve">   - Слуховые</t>
  </si>
  <si>
    <t xml:space="preserve">   - Зрительные:</t>
  </si>
  <si>
    <t>Фиброэзофагоскопия (ФЭС)</t>
  </si>
  <si>
    <t>Фиброгастродуоденоскопия (ФГДС)</t>
  </si>
  <si>
    <t>Фибробронхоскопия (ФБС)</t>
  </si>
  <si>
    <t>Бронхография (ФБГ)</t>
  </si>
  <si>
    <t>Фиброректосигмоколоноскопия</t>
  </si>
  <si>
    <t>Лапороскопия</t>
  </si>
  <si>
    <t>Операции (инородное тело пищевода)</t>
  </si>
  <si>
    <t>Эзофазоскопия (инородное тело бронхов)</t>
  </si>
  <si>
    <t xml:space="preserve">Бронхоскопия </t>
  </si>
  <si>
    <t>Тораскопия</t>
  </si>
  <si>
    <t>Бужирование пищевода</t>
  </si>
  <si>
    <t>Фиброколоноскопия</t>
  </si>
  <si>
    <t>Головной мозг</t>
  </si>
  <si>
    <t>Позвоночник и спин.мозг (не более 3х сегм.)</t>
  </si>
  <si>
    <t>Брюшная полость</t>
  </si>
  <si>
    <t>Органы малого таза</t>
  </si>
  <si>
    <t>Средостение (грудная клетка)</t>
  </si>
  <si>
    <t>Суставы</t>
  </si>
  <si>
    <t>Органы шеи</t>
  </si>
  <si>
    <t>Лицевой скелет</t>
  </si>
  <si>
    <t>Ангиография</t>
  </si>
  <si>
    <t>Исследования с применением контрастных средств</t>
  </si>
  <si>
    <t>Субсидия на иные цели (целевая субсидия), всего, в т.ч. по направлениям:</t>
  </si>
  <si>
    <t>Остаток средств на начало года (справочно)</t>
  </si>
  <si>
    <t>Средства ОМС в рамках базовой программы обязательного медицинского страхования</t>
  </si>
  <si>
    <t>e-mail:   rdbkomimail@gmail.com</t>
  </si>
  <si>
    <t>бессрочно</t>
  </si>
  <si>
    <t>х</t>
  </si>
  <si>
    <t>Доходы от выбытия мат.запасов</t>
  </si>
  <si>
    <t>4.2.2</t>
  </si>
  <si>
    <t>от « 23 »  мая   2011 г. № 5/173</t>
  </si>
  <si>
    <t>ПРИЛОЖЕНИЕ №1</t>
  </si>
  <si>
    <t>к приказу</t>
  </si>
  <si>
    <t>от « 12 »  марта   2014 г. № 3/75</t>
  </si>
  <si>
    <t>4.3</t>
  </si>
  <si>
    <t>4.3.1.</t>
  </si>
  <si>
    <t>4.3.2.</t>
  </si>
  <si>
    <t>8.1.1</t>
  </si>
  <si>
    <t>8.1.2</t>
  </si>
  <si>
    <t>8.1.2.1</t>
  </si>
  <si>
    <t>8.1.2.2</t>
  </si>
  <si>
    <t>8.1.2.2.1</t>
  </si>
  <si>
    <t>8.1.2.2.2</t>
  </si>
  <si>
    <t>8.1.2.2.3</t>
  </si>
  <si>
    <t>8.1.2.2.4</t>
  </si>
  <si>
    <t>8.2.1.</t>
  </si>
  <si>
    <t>8.2.2.</t>
  </si>
  <si>
    <t>8.3.2.</t>
  </si>
  <si>
    <t>8.3.1</t>
  </si>
  <si>
    <t>8.3.2.1.</t>
  </si>
  <si>
    <t>8.3.3.</t>
  </si>
  <si>
    <t>8.2.3.</t>
  </si>
  <si>
    <t>8.2.2.1.</t>
  </si>
  <si>
    <t>8.2.2.2.</t>
  </si>
  <si>
    <t>8.2.2.3.</t>
  </si>
  <si>
    <t>8.2.2.4.</t>
  </si>
  <si>
    <t>8.2.2.5.</t>
  </si>
  <si>
    <t>8.1.3.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</si>
  <si>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</si>
  <si>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</si>
  <si>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</si>
  <si>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</si>
  <si>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</si>
  <si>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</si>
  <si>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</si>
  <si>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</si>
  <si>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</si>
  <si>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</si>
  <si>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</si>
  <si>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</si>
  <si>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</si>
  <si>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10.</t>
  </si>
  <si>
    <t>5.</t>
  </si>
  <si>
    <t>Сведения об исполнении государственного задания на оказание государственных услуг (выполнение работ) (для бюджетных, а также казенных учреждений, которым в соответствии с решением органа, осуществляющего полномочия учредителя, сформировано государственное задание)</t>
  </si>
  <si>
    <t>Наименование государственной услуги</t>
  </si>
  <si>
    <t>Вариант предоставления услуги</t>
  </si>
  <si>
    <t xml:space="preserve">единица измерения </t>
  </si>
  <si>
    <t>Значение, утвержденное в государственном задании на отчетный финансовый год</t>
  </si>
  <si>
    <t>Фактическое значение за отчетный период</t>
  </si>
  <si>
    <t>%  выполнения</t>
  </si>
  <si>
    <t>Характеристика причин отклонения от запланированных значений</t>
  </si>
  <si>
    <t>Источник(и) информации о фактическом значении показателя</t>
  </si>
  <si>
    <t>Объемы оказываемой государственной услуги</t>
  </si>
  <si>
    <t>Заместители руководителя и руководители структурных подразделений (кроме врачей - руководителей структурных подразделений), иные руководители</t>
  </si>
  <si>
    <t>Педагогические работники</t>
  </si>
  <si>
    <t>Врачи (кроме зубных), включая врачей - руководителей структурных подразделений</t>
  </si>
  <si>
    <t>5.1.4.</t>
  </si>
  <si>
    <t>5.1.5.</t>
  </si>
  <si>
    <t>5.1.6.</t>
  </si>
  <si>
    <t>5.1.7.</t>
  </si>
  <si>
    <t>5.1.8.</t>
  </si>
  <si>
    <t>Средний медицинский (фармацевтический) персонал (персонал обеспечивающий предоставление медицинских услуг)</t>
  </si>
  <si>
    <t>Младший медицинский (фармацевтический) персонал (персонал обеспечивающий предоставление медицинских услуг)</t>
  </si>
  <si>
    <t>Работники, имеющие высшее фармацевтическое или иное высшее образование, предостиавляющие медицинские услуги (обеспечивающие предоставление медицинских услуг)</t>
  </si>
  <si>
    <t>6.1.6.</t>
  </si>
  <si>
    <t>6.1.7.</t>
  </si>
  <si>
    <t>6.1.8.</t>
  </si>
  <si>
    <t>Остаток средств на конец года (справочно)</t>
  </si>
  <si>
    <t>кв.м.</t>
  </si>
  <si>
    <t>шт.</t>
  </si>
  <si>
    <t>руб.</t>
  </si>
  <si>
    <t>8.1.2.1.1</t>
  </si>
  <si>
    <t>8.1.2.1.2</t>
  </si>
  <si>
    <t>Субсидии на выполнение государственного задания всего, в т.ч. по направлениям:</t>
  </si>
  <si>
    <t>Изменение (увеличение/уменьшение в рублях)                                        гр.4-гр.3</t>
  </si>
  <si>
    <t>Изменение (увеличение/уменьшение в %) гр.4/гр.3*100%-             100%</t>
  </si>
  <si>
    <t xml:space="preserve">- на осуществление медицинской деятельности         </t>
  </si>
  <si>
    <t>в том числе лица, имеющие медицинское образование</t>
  </si>
  <si>
    <t>в том числе Заместители руководителя и руководители структурных подразделений (кроме врачей - руководителей структурных подразделений), иные руководители</t>
  </si>
  <si>
    <t>в том числе Педагогические работники</t>
  </si>
  <si>
    <t>в том числе Врачи (кроме зубных), включая врачей - руководителей структурных подразделений</t>
  </si>
  <si>
    <t>в том числе Средний медицинский (фармацевтический) персонал (персонал обеспечивающий предоставление медицинских услуг)</t>
  </si>
  <si>
    <t>в том числе руководиетеля учреждения</t>
  </si>
  <si>
    <t>в том числе Младший медицинский (фармацевтический) персонал (персонал обеспечивающий предоставление медицинских услуг)</t>
  </si>
  <si>
    <t>в том числе Прочий персонал</t>
  </si>
  <si>
    <t>Остаток целевых субсидий, подлежащих возврату в доход бюджета</t>
  </si>
  <si>
    <t>ф-066/у статистическая карта выбывшего из стационара</t>
  </si>
  <si>
    <t>ф№025-12/у  (талон амбулаторного пациента)</t>
  </si>
  <si>
    <t>5.1.9.</t>
  </si>
  <si>
    <t>5.1.10.</t>
  </si>
  <si>
    <t>5.1.11.</t>
  </si>
  <si>
    <t>5.1.12.</t>
  </si>
  <si>
    <t>обязательного медицинского страхования (ВСЕГО)</t>
  </si>
  <si>
    <t>8.1.2.2.5</t>
  </si>
  <si>
    <t>8.1.2.1.3</t>
  </si>
  <si>
    <t>8.1.2.1.4</t>
  </si>
  <si>
    <t>/                        / ________________</t>
  </si>
  <si>
    <t>Исполнено</t>
  </si>
  <si>
    <t>5.1.13.</t>
  </si>
  <si>
    <t>Отделение выхаживания недоношенных и новорожденных</t>
  </si>
  <si>
    <t>Отделение патологии новорожденных</t>
  </si>
  <si>
    <t>Отделение для детей с поражением ЦНС</t>
  </si>
  <si>
    <t>Отделение онкологии</t>
  </si>
  <si>
    <t>Отделение урологии</t>
  </si>
  <si>
    <t>Отделение пульмонологии</t>
  </si>
  <si>
    <t>Отделение челюстно-лицевой хирургии</t>
  </si>
  <si>
    <t>Хирургическое отделение</t>
  </si>
  <si>
    <t>Нейрохирургическое отделение</t>
  </si>
  <si>
    <t>Отделение ортопедии</t>
  </si>
  <si>
    <t>Отделение травматологии</t>
  </si>
  <si>
    <t>Гипоспадия</t>
  </si>
  <si>
    <t>Врач координатор</t>
  </si>
  <si>
    <t>Исследования на комьютерном томографе (с пленкой и с записью на DVD диск)</t>
  </si>
  <si>
    <t>С учетом доплаты за срочность проведения исследования (Стоимость рентгенпленки (1шт),апись на диск DVD)</t>
  </si>
  <si>
    <t>Исследования с применением контрастных средств с бюлюсным усилением (со стоимостью контрастного вещества)</t>
  </si>
  <si>
    <t xml:space="preserve">ЭКГ </t>
  </si>
  <si>
    <t>РЭГ</t>
  </si>
  <si>
    <t>Электроэнцефалография (ЭЭГ)</t>
  </si>
  <si>
    <t>ЭХО-ЭГ</t>
  </si>
  <si>
    <t>ФВД (спирография)</t>
  </si>
  <si>
    <t>Вызваные потенциалы мозга</t>
  </si>
  <si>
    <t>ЭНМГ стимуляционная (2 мышцы)</t>
  </si>
  <si>
    <t>ЛОР-профиль</t>
  </si>
  <si>
    <t>Челюстно-лицевой профиль</t>
  </si>
  <si>
    <t>Амбулаторное</t>
  </si>
  <si>
    <t>Сальпингоотит - продувание слуховых труб по Политцеру, катетеризация слуховых труб, транстимпанальное введение лекарственных средств</t>
  </si>
  <si>
    <t>Аденоидид-промывание носоглотки методом перемещения</t>
  </si>
  <si>
    <t>Отоларинголог</t>
  </si>
  <si>
    <t>Эндокринолог</t>
  </si>
  <si>
    <t>Хирург, Хирург-онколог</t>
  </si>
  <si>
    <t>Уролог</t>
  </si>
  <si>
    <t>Травмпункт</t>
  </si>
  <si>
    <t>ПРЕЙСКУРАНТ  СТОИМОСТИ 1 КОЙКО-ДНЯ ПРЕБЫВАНИЯ В КРУГЛОСУТОЧНОМ СТАЦИОНАРЕ</t>
  </si>
  <si>
    <t>журнал регистрации</t>
  </si>
  <si>
    <t>/Вайс С.А./ ________________</t>
  </si>
  <si>
    <t>8.1.2.1.5</t>
  </si>
  <si>
    <t>4.2.1</t>
  </si>
  <si>
    <t>Кандыба Е.Н.</t>
  </si>
  <si>
    <t>Кустышев И.Г.</t>
  </si>
  <si>
    <t>в том числе Работники, имеющие высшее фармацевтическое или иное высшее образование, предоставляющие медицинские услуги (обеспечивающие предоставление медицинских услуг)</t>
  </si>
  <si>
    <t>телефон исполнителя: 8(8212)24-00-56,24-43-96,22-95-84</t>
  </si>
  <si>
    <t xml:space="preserve">- на осуществление деятельности по обороту наркотических средств, психотропных веществ и их прекурсоров, культивированию наркосодержащих растений           </t>
  </si>
  <si>
    <t>ЛО-11-01-001723</t>
  </si>
  <si>
    <t>ЛО-11-03-000075</t>
  </si>
  <si>
    <t>Серия ЛО-11  001674, ЛО-11-012505 - ЛО-11-012517</t>
  </si>
  <si>
    <t>Серия ЛО-11   001743, ЛО-11 013162 - ЛО-11-013164</t>
  </si>
  <si>
    <t>Руководитель организации</t>
  </si>
  <si>
    <t>Получение лицензии и увеличение ПГГ в связи с передачей 1,0 ставки из ГУ КРПЦ врача-генетика</t>
  </si>
  <si>
    <t>Получение лицензии и увеличение ПГГ в связи с передачей 1,0 ставки из ГУ КРПЦ медицинской сестры врача-генетика</t>
  </si>
  <si>
    <t>за 2016 год</t>
  </si>
  <si>
    <t>составлен  31 марта 2017 г.</t>
  </si>
  <si>
    <t>Главный врач ГУ «РДКБ»</t>
  </si>
  <si>
    <t>/Кустышев И.Г./ ________________</t>
  </si>
  <si>
    <t>Руководитель учреждения</t>
  </si>
  <si>
    <t>Скорая, в том числе скорая специализированная, медицинская помощь (вкючая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</si>
  <si>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Амбулаторно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</si>
  <si>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</t>
  </si>
  <si>
    <t>Стационар</t>
  </si>
  <si>
    <t>Вне медицинской организации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</si>
  <si>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 по профилю психиатрия</t>
  </si>
  <si>
    <t>Высокотехнологичная медицинская помощь, не включенная в базовую программу обязательного медицинского страхования /8/ Детская хирургия в период новорожденности</t>
  </si>
  <si>
    <t>Человек</t>
  </si>
  <si>
    <t>Высокотехнологичная медицинская помощь, не включенная в базовую программу обязательного медицинского страхования /18/ Онкология</t>
  </si>
  <si>
    <t>Высокотехнологичная медицинская помощь, не включенная в базовую программу обязательного медицинского страхования /21/ Онкология</t>
  </si>
  <si>
    <t>Высокотехнологичная медицинская помощь, не включенная в базовую программу обязательного медицинского страхования /30/ Педиатрия</t>
  </si>
  <si>
    <t>Высокотехнологичная медицинская помощь, не включенная в базовую программу обязательного медицинского страхования /31/ Педиатрия</t>
  </si>
  <si>
    <t>Высокотехнологичная медицинская помощь, не включенная в базовую программу обязательного медицинского страхования /33/ Педиатрия</t>
  </si>
  <si>
    <t>Высокотехнологичная медицинская помощь, не включенная в базовую программу обязательного медицинского страхования /49/ Травматология и ортопедия</t>
  </si>
  <si>
    <t>Высокотехнологичная медицинская помощь, не включенная в базовую программу обязательного медицинского страхования /59/ Урология</t>
  </si>
  <si>
    <t>Высокотехнологичная медицинская помощь, не включенная в базовую программу обязательного медицинского страхования /60/ Урология</t>
  </si>
  <si>
    <t>Высокотехнологичная медицинская помощь, не включенная в базовую программу обязательного медицинского страхования /62/ Челюстно-лицевая хирургия</t>
  </si>
  <si>
    <t>Субсидии на выполнение государственного задания (854.0401511.00.00000) (паллиативная медицинская помощь)</t>
  </si>
  <si>
    <t>Субсидии на выполнение государственного задания (854.04012А1.00.00000) (ВМП)</t>
  </si>
  <si>
    <t>Субсидии на выполнение государственного задания (854.04012А1.54.00000) (ВМП - федеральный бюджет)</t>
  </si>
  <si>
    <t>Субсидии на выполнение государственного задания (854.0401309.09.00000) (ОЭВКП)</t>
  </si>
  <si>
    <t>Субсидии на выполнение государственного задания (854.0401300.00.00000)</t>
  </si>
  <si>
    <t>854.01.344.11000.001 Субсидия на иные цели (капитальный ремонт недвижимого имущества)</t>
  </si>
  <si>
    <t>854.01.351.00000.051 Субсидия на иные цели (приобретение молочных адаптированных смесей для всех детей первого года, рожденных от ВИЧ - инфицированных матерей, для обеспечения полноценным питанием)</t>
  </si>
  <si>
    <t>854.01.344.11000.002 Субсидии на иные цели (приобретение основных средств)</t>
  </si>
  <si>
    <t>854.01.344.R0270.061 Субсидия на иные цели (Доступная среда)</t>
  </si>
  <si>
    <t>854.01.3.44.00000.056 Субсидии на иные цели (приобретение основных средств по размещенным заказам и заключенным договорам в пределах лимитов бюджетных обязательств, предусмотренных в годах, предшествующих текущему финансовому году)</t>
  </si>
  <si>
    <t>ФТО</t>
  </si>
  <si>
    <t>Осмотр больного врачом ЛФК</t>
  </si>
  <si>
    <t>ЛФК для травматологических больных:</t>
  </si>
  <si>
    <t>При травме позвоночника</t>
  </si>
  <si>
    <t xml:space="preserve">При разработке контрактур </t>
  </si>
  <si>
    <t>ЛФК при сколиозах (индивидуальная)</t>
  </si>
  <si>
    <t>ЛФК при сколиозах (групповая)</t>
  </si>
  <si>
    <t>Дизонтогенез</t>
  </si>
  <si>
    <t>ЛФК для неврологических больных:</t>
  </si>
  <si>
    <t>При индивидуальном методе занятий инстр.ЛФК:</t>
  </si>
  <si>
    <t>При групповом методе занятий инстр.ЛФК</t>
  </si>
  <si>
    <t>ЛФК при невритах лицевого нерва (индивидуальная)</t>
  </si>
  <si>
    <t>ЛФК при невритах лицевого нерва (групповая)</t>
  </si>
  <si>
    <t>Стопотерапия индивидуальная</t>
  </si>
  <si>
    <t>Стопотерапия групповая</t>
  </si>
  <si>
    <t>ЛФК при энурезах (индивидуальная)</t>
  </si>
  <si>
    <t>ЛФК при энурезах (групповая)</t>
  </si>
  <si>
    <t>ЛФК ШОП индивидуальная</t>
  </si>
  <si>
    <t>ЛФК ШОП групповая</t>
  </si>
  <si>
    <t>ЛФК при болезни Гиршпрунга (индивидуальная)</t>
  </si>
  <si>
    <t>ЛФК при болезни Гиршпрунга (групповая)</t>
  </si>
  <si>
    <t>Электролечение</t>
  </si>
  <si>
    <t>Гальванизация</t>
  </si>
  <si>
    <t>Лекарственный электофорез постоянными, динамическими, синусоидальными, модулированными токами</t>
  </si>
  <si>
    <t>Электростимуляция мышц (с учетом проведения процедуры врачом)</t>
  </si>
  <si>
    <t>Электросон (в том числе и церебральная электроанальгезия)</t>
  </si>
  <si>
    <t>Диадинамотерапия</t>
  </si>
  <si>
    <t>СМТ- терапия</t>
  </si>
  <si>
    <t>Токи надтональной частоты</t>
  </si>
  <si>
    <t>Дарсольванизация местная</t>
  </si>
  <si>
    <t>Дарсольванизация полостная</t>
  </si>
  <si>
    <t>Индуктотермия</t>
  </si>
  <si>
    <t>Индуктотермоэлектрофорез</t>
  </si>
  <si>
    <t>УВЧ-терапия</t>
  </si>
  <si>
    <t>Дециметроволновая терапия</t>
  </si>
  <si>
    <t>Сантиметроволная терапия</t>
  </si>
  <si>
    <t>Магнитотерапия низкочастотная</t>
  </si>
  <si>
    <t>Электроаэрозольтерапия индивидуальная</t>
  </si>
  <si>
    <t>Пот на муковисцидоз</t>
  </si>
  <si>
    <t>ЭВТ</t>
  </si>
  <si>
    <t>Светолечение</t>
  </si>
  <si>
    <t>Определение биодозы</t>
  </si>
  <si>
    <t>Уф-облучение общее и местное</t>
  </si>
  <si>
    <t>Соллюкс</t>
  </si>
  <si>
    <t>Облучение другими источниками света включая лазер</t>
  </si>
  <si>
    <t>КВЧ процедуры</t>
  </si>
  <si>
    <t>Ультразвук</t>
  </si>
  <si>
    <t>Ультразвуковая терапия</t>
  </si>
  <si>
    <t>Фонофорез</t>
  </si>
  <si>
    <t>Ингаляции</t>
  </si>
  <si>
    <t>Ингаляции различные</t>
  </si>
  <si>
    <t>Ингаляции ультразвуковые</t>
  </si>
  <si>
    <t>Водо-тепло-грязелечение</t>
  </si>
  <si>
    <t>Ванны простые, ароматические, минеральные, лекарственные</t>
  </si>
  <si>
    <t>Ванны искуствен.газовые, радоновые</t>
  </si>
  <si>
    <t>Ванны сухвоздушные</t>
  </si>
  <si>
    <t>Парафиновые и озокеритовые апликации</t>
  </si>
  <si>
    <t>Аппликации грязи, торфа, глины</t>
  </si>
  <si>
    <t>МРТ</t>
  </si>
  <si>
    <t>Эндоскопия</t>
  </si>
  <si>
    <t>Фиброэзофагоскопия (ФЭС) лечебная</t>
  </si>
  <si>
    <t>Фиброгастродуоденоскопия (ФГДС) лечебная</t>
  </si>
  <si>
    <t>Фибробронхоскопия (ФБС) лечебная</t>
  </si>
  <si>
    <t>Бронхография (ФБГ) лечебная</t>
  </si>
  <si>
    <t>Фиброректосигмоколоноскопия лечебная</t>
  </si>
  <si>
    <t>Операции (инородное тело пищевода) лечебная</t>
  </si>
  <si>
    <t>Эзофазоскопия (инородное тело бронхов) лечебная</t>
  </si>
  <si>
    <t>Бронхоскопия  лечебная</t>
  </si>
  <si>
    <t>Тораскопия лечебная</t>
  </si>
  <si>
    <t>Бужирование пищевода лечебная</t>
  </si>
  <si>
    <t>Фиброколоноскопия лечебная</t>
  </si>
  <si>
    <t>Фиброэзофагоскопия (ФЭС) диагностическая</t>
  </si>
  <si>
    <t>Фиброгастродуоденоскопия (ФГДС) диагностическая</t>
  </si>
  <si>
    <t>Фибробронхоскопия (ФБС) диагностическая</t>
  </si>
  <si>
    <t>Фиброректосигмоколоноскопия диагностическая</t>
  </si>
  <si>
    <t>Эзофазоскопия (инородное тело бронхов) диагностическая</t>
  </si>
  <si>
    <t>Бронхоскопия  диагностическая</t>
  </si>
  <si>
    <t>Тораскопия диагностическая</t>
  </si>
  <si>
    <t>Фиброколоноскопия диагностическая</t>
  </si>
  <si>
    <t>Сеанс в барокамере 1 час</t>
  </si>
  <si>
    <t xml:space="preserve"> ИССЛЕДОВАНИЯ МОЧИ</t>
  </si>
  <si>
    <t>Общий анализ мочи</t>
  </si>
  <si>
    <t>Определение кол-ва, цвета, прозрачности, наличие осадка, относ.плотности, реакции(pH)</t>
  </si>
  <si>
    <t>Центрифугирование мочи</t>
  </si>
  <si>
    <t>Обнаружение глюкозы экспресс-тестом</t>
  </si>
  <si>
    <t>Определение глюкозы ортотолуидиновым методом</t>
  </si>
  <si>
    <t xml:space="preserve">Обнаружение белка: с сульфосалициловой кислотой </t>
  </si>
  <si>
    <t>Обнаружение белка экспресс-тестом</t>
  </si>
  <si>
    <t>Определение белка: с сульфосалициловой кислотой (количественно)</t>
  </si>
  <si>
    <t>Обнаружение кетоновых тел экспресс-тестом</t>
  </si>
  <si>
    <t xml:space="preserve">Обнаружения биллирубина экспресс-тестом </t>
  </si>
  <si>
    <t xml:space="preserve">Обнаружения уробилина экспресс-тестом </t>
  </si>
  <si>
    <t xml:space="preserve">Микроскопическое исследов. осадка мочи в нативных преп. </t>
  </si>
  <si>
    <t>при патологии (белок в моче)</t>
  </si>
  <si>
    <t>Подсчет кол-ва форменных элементов в моче (Нечипоренко)</t>
  </si>
  <si>
    <t>Аддис-Каковского</t>
  </si>
  <si>
    <t>Проба Зимницкого</t>
  </si>
  <si>
    <t>Экспресс-метод обнаружения кровяного пигмента</t>
  </si>
  <si>
    <t>ИССЛЕДОВАНИЯ СПИНО-МОЗГОВОЙ ЖИДКОСТИ</t>
  </si>
  <si>
    <t>Определение цвета, прозрач.,фибринозной пленки, относит. плотности</t>
  </si>
  <si>
    <t>Определение белка с сульфосалициловой кислотой</t>
  </si>
  <si>
    <t xml:space="preserve">Определение кол-ва клеточных элементов </t>
  </si>
  <si>
    <t>Микроскопия нативного препарата</t>
  </si>
  <si>
    <t>Микроскопическое исследован. в окрашенном препарате</t>
  </si>
  <si>
    <t>ИССЛЕДОВАНИЯ ГЕМОСТАЗА</t>
  </si>
  <si>
    <t>Коагулограмма</t>
  </si>
  <si>
    <t>Гемосиндром + тромбоциты</t>
  </si>
  <si>
    <t>Длительность кровотечения по Дуке</t>
  </si>
  <si>
    <t>Время свертывания по ЛИ-Уайту</t>
  </si>
  <si>
    <t>Определение скорости свертывания по Сухаревой</t>
  </si>
  <si>
    <t>Протромбиновое время и индекс протромбина, МНО</t>
  </si>
  <si>
    <t xml:space="preserve">Определение фибриногена Б </t>
  </si>
  <si>
    <t>АЧТВ</t>
  </si>
  <si>
    <t>Тромбиновое время</t>
  </si>
  <si>
    <t xml:space="preserve">Антитромбин III </t>
  </si>
  <si>
    <t>Ректракция кровяного сгустка</t>
  </si>
  <si>
    <t>Определение резистентности (осмотической) эритроцитов</t>
  </si>
  <si>
    <t>Определение Д-димеров</t>
  </si>
  <si>
    <t>ГЕМАТОЛОГИЧЕСКИЕ ИССЛЕДОВАНИЯ</t>
  </si>
  <si>
    <t>Общий анализ крови</t>
  </si>
  <si>
    <t>Миелограмма</t>
  </si>
  <si>
    <t>Забор крови на гематолог. исследован.</t>
  </si>
  <si>
    <t>Взятие крови из пальца для гемат.исслед. 5 показателей(гемоглоб.,подсчет эритроцитов, лейкоцитов, лейкоцит.формулы,СОЭ)</t>
  </si>
  <si>
    <t>Общий анализ крови + гемосиндром</t>
  </si>
  <si>
    <t xml:space="preserve">Кровь "красная" (Hb, эритроциты, СОЭ) </t>
  </si>
  <si>
    <t>Определение гематокрита</t>
  </si>
  <si>
    <t xml:space="preserve"> Подсчет ретикулоцитов</t>
  </si>
  <si>
    <t>Подсчет тромбоцитов (в т.ч. в окрашенных препаратах по Фонио)</t>
  </si>
  <si>
    <t>Опред-е скорости оседания эритроцитов (СОЭ)</t>
  </si>
  <si>
    <t xml:space="preserve">Подсчет лейкоцитов в счетной камере </t>
  </si>
  <si>
    <t>Подсчет лейкоцитов в счетной камере для гематолог.больных</t>
  </si>
  <si>
    <t xml:space="preserve"> Подсчет лейкоцитарной формулы  с описанием форменных элементов крови</t>
  </si>
  <si>
    <t xml:space="preserve">Подсчет лейкоцитарной формулы  с описанием форменных элементов крови для гематолог.больн-х </t>
  </si>
  <si>
    <t xml:space="preserve"> Подсчет миелокариоцитов </t>
  </si>
  <si>
    <t xml:space="preserve"> Подсчет миелограммы</t>
  </si>
  <si>
    <t xml:space="preserve"> Подсчет мегакариоцитов в счетной камере</t>
  </si>
  <si>
    <t xml:space="preserve"> Цитохимические реакции на пероксидазу</t>
  </si>
  <si>
    <t xml:space="preserve"> Цитохимические реакции на гликоген</t>
  </si>
  <si>
    <t xml:space="preserve"> Цитохимические реакции на липиды</t>
  </si>
  <si>
    <t xml:space="preserve"> Исследования крови на LE-клетки методом лейкоконцентрации</t>
  </si>
  <si>
    <t>Покраска мазков крови по Нохту, Романовскому</t>
  </si>
  <si>
    <t>Покраска мазков по Лейшману</t>
  </si>
  <si>
    <t>ИММУНОЛОГИЧЕСКИЕ ИССЛЕДОВАНИЯ</t>
  </si>
  <si>
    <t>Исследование крови на сифилис</t>
  </si>
  <si>
    <t>Иммунологические исследования (СРБ) качественно</t>
  </si>
  <si>
    <t>Иммунологические исследования (СРБ) количественно</t>
  </si>
  <si>
    <t>Определение группы крови и резус-фактора</t>
  </si>
  <si>
    <t>Фенотипирование группы крови</t>
  </si>
  <si>
    <t>Реакция Кумба (непрямая)</t>
  </si>
  <si>
    <t xml:space="preserve">Определение ревматоидного фактора латекс тестом </t>
  </si>
  <si>
    <t>ИССЛЕДОВАНИЯ ТРАНССУДАТОВ И ЭКССУДАТОВ</t>
  </si>
  <si>
    <t>Исследование синовиальной жидкости</t>
  </si>
  <si>
    <t>Бактериоскопия мазков</t>
  </si>
  <si>
    <t>Исследование на рагоциты</t>
  </si>
  <si>
    <t>Микроскопическое исследование препарата (подсчет форменных элементов)</t>
  </si>
  <si>
    <t>ИССЛЕДОВАНИЕ КАЛА</t>
  </si>
  <si>
    <t>Копрограмма (исследование кала)</t>
  </si>
  <si>
    <t>Обнаружение крови бензидиновой пробой</t>
  </si>
  <si>
    <t>Исследование на простейшие в 2 препаратах (лямблии в кале)</t>
  </si>
  <si>
    <t>Обнаружение яиц гельминтов по Като : подготовка + микроскопия</t>
  </si>
  <si>
    <t>Исследование соскоба на энтеробиоз (в 3-х препаратах): подготовка + микроскопия</t>
  </si>
  <si>
    <t>Rg-пленочный тест</t>
  </si>
  <si>
    <t>Углеводы в кале (проба Бенедикта)</t>
  </si>
  <si>
    <t>ПРОЧИЕ ИССЛЕДОВАНИЯ</t>
  </si>
  <si>
    <t xml:space="preserve">Исследования Мокроты </t>
  </si>
  <si>
    <t>Исследование желчи на лямблии</t>
  </si>
  <si>
    <t>Риноцитограмма (мазок из носа)</t>
  </si>
  <si>
    <t>Хлориды пота</t>
  </si>
  <si>
    <t>Взятие крови из вены</t>
  </si>
  <si>
    <t>Определение Кислотно-щелочного состояния</t>
  </si>
  <si>
    <t>Обработка венозной крови: получение плазмы</t>
  </si>
  <si>
    <t>Обработка венозной крови: получение сыворотки</t>
  </si>
  <si>
    <t>Определение общего белка (биуретовый метод) на биохим.анализаторе BS-200</t>
  </si>
  <si>
    <t>Определение альбумина на  биохим.анализаторе BS-200</t>
  </si>
  <si>
    <t>Определение белковых фракций: метод электрофореза на бумаге</t>
  </si>
  <si>
    <t>Тимоловая проба</t>
  </si>
  <si>
    <t>Определение мочевины на биохим.анализаторе BS-200</t>
  </si>
  <si>
    <t>Определение креатинина в сыворотке крови по цветной реакции Яффе на биохим.анализаторе BS-200</t>
  </si>
  <si>
    <t>Расчет фильтрации и реабсорбции (проба Реберга)</t>
  </si>
  <si>
    <t>Определение глюкозы на анализаторе BS-200</t>
  </si>
  <si>
    <t>Определение глюкозы в сыворотке крови на анализаторе Эксан</t>
  </si>
  <si>
    <t>Определение сиаловых кислот в сыворотке крови</t>
  </si>
  <si>
    <t>Определение общих -липопротеидов</t>
  </si>
  <si>
    <t>Определение холестерина по фракциям (ЛПНГ и ЛПВП,КА)</t>
  </si>
  <si>
    <t>Определение холестерина на анализаторе BS-200</t>
  </si>
  <si>
    <t>Определение биллирубина и его фракций на анализаторе (ФЭК)</t>
  </si>
  <si>
    <t>Определение биллирубина и его фракций на анализаторе  BS-200</t>
  </si>
  <si>
    <t>Определение калия и натрия в сыворотке  ионселективным методом</t>
  </si>
  <si>
    <t>Определение хлора на анализаторе BS-200</t>
  </si>
  <si>
    <t>Определение железа в сыворотке крови  на биохим.анализаторе BS-200</t>
  </si>
  <si>
    <t xml:space="preserve"> Определение ионизированного кальция ионселективным методом</t>
  </si>
  <si>
    <t>Определение железосвязывающей способности (0 ЖСС+1ЖСС)</t>
  </si>
  <si>
    <t>Определение неорганического фосфора  на биохим.анализаторе BS-200</t>
  </si>
  <si>
    <t>Определение активности ферментов: АлАТ, АсАТ,ЛДГ,КФК, КФК-МВ, GGT,щелочной фосфотазы, амилазы на  биохим.анализаторе BS-200+ липазы</t>
  </si>
  <si>
    <t>Исследование субстрактов  на  биохим.анализаторе BS-200  магний, мочевая кислота, фосфор, хлор</t>
  </si>
  <si>
    <t>Определение уратов в моче</t>
  </si>
  <si>
    <t>Определение оксалатов в моче</t>
  </si>
  <si>
    <t>Определение меди в сыворотке</t>
  </si>
  <si>
    <t>Определение меди в моче</t>
  </si>
  <si>
    <t>Определение ферритина в сыворотке</t>
  </si>
  <si>
    <t>Определение церулоплазмина в моче</t>
  </si>
  <si>
    <t>КДЛ</t>
  </si>
  <si>
    <t>БИОХИМИЧЕСКИЕ ИССЛЕДОВАНИЯ</t>
  </si>
  <si>
    <t>Определение иммуноглобулина А</t>
  </si>
  <si>
    <t>Определение иммуноглобулина G</t>
  </si>
  <si>
    <t>Определение иммуноглобулина М</t>
  </si>
  <si>
    <t>Определение С-реактивного белка</t>
  </si>
  <si>
    <t>Определение С3 комплемента</t>
  </si>
  <si>
    <t>Определение С4 комплемента</t>
  </si>
  <si>
    <t>Определение трансферрина</t>
  </si>
  <si>
    <t>Определение гаптоглобина</t>
  </si>
  <si>
    <t>Определение антистрептолизина</t>
  </si>
  <si>
    <t>Определение ревматоидного фактора</t>
  </si>
  <si>
    <t>Определение высокочувствительного метода СРБ</t>
  </si>
  <si>
    <t>Определение альфа 1 антитрипсина</t>
  </si>
  <si>
    <t>Определение альфа 2 макроглобулина</t>
  </si>
  <si>
    <t>Обнаружение антигена лямблий в кале</t>
  </si>
  <si>
    <t>Обнаружение антигена Hр в кале</t>
  </si>
  <si>
    <t>Определение микроальбумина в моче</t>
  </si>
  <si>
    <t>Оказание нового вида медицинских услуг</t>
  </si>
  <si>
    <t xml:space="preserve"> - осуществление деятельности при оказании специализированной, в том числе высокотехнологичной медицинской помощи в стационарных условиях по:  аллергологии и иммунологии;  анестезиологии  и реаниматологии;  гастроэнтерологии;  гематологии;  детской онкологии;  детской урологии-андрологии;  детской хирургии;  детской эндокринологии;  диетологии;  клинической лабораторной диагностике;  лабораторной диагностике;  лечебной физкультуре; лечебной физкультуре и спортивной медицине;  медицинскому массажу;  медицинской статистике;  неврологии;  нейрохирургии;  неонатологии;  нефрологии;  операционному делу;  организации здравоохранения и общественному здоровью;  организации сестринского дела;  отоларингологии ( за исключением кохлеарной имплантации);  офтальмологии;  педиатрии;  пульмонологии;  реаниматологии;  рентгенологии;  сестринскому делу в педиатрии;  стоматологии детской;  травматологии и ортопедии;  трансфузиологии;  ультразвуковой диагностике;  урологии;  физиотерапии;  функциональной диагностике;  челюстно-лицевой хирургии;  хирургии (комбустиологии); эндоскопии; при оказании высокотехнологичной медицинской помощи в стационарных условиях по:  абдоминальной хирургии;   детской онкологии;  нейрохирургии;  неонатологии;  торакальной хирургии;  травматологии и ортопедии;  урологии; челюстно-лицевой хирургии;  при оказании высокотехнологичной медицинской помощи: по педиатрии.
</t>
  </si>
  <si>
    <t xml:space="preserve"> - осуществление деятельности при оказании первичной, в том числе доврачебной, врачебной и специализированной, медико-санитарной помощи в амбулаторных условиях по: анестезиологии и реаниматологии; лабораторной диагностике; медицинской статистике; организации сестринского дела; рентгенологии; сестринскому делу в педиатрии; функциональной диагностике; при оказании первичной врачебной медико-санитарной помощи в амбулаторных условиях по: организации здравоохранения и общественному здоровью;  при организации первичной специализированной медико-санитарной помощи в амбулаторных условиях по: аллергологии и иммунологии;  анестезиологии и реаниматологии; гастроэнтерологии; гематологии; детской кардиологии; детской онкологии; детской урологии-андрологии; детской хирургии; детской эндокринологии; клинической лабораторной диагностике; медицинской статистике; неврологии; нейрохирургии; нефрологии; оториноларингологии (за исключением кохлеарной имплантации); офтальмологии;  психиатрии; пульмонологии; рентгенологии; сурдологии-оториноларингологии;  травматологии и ортопедии; ультразвуковой диагностике;  управлению сестринской деятельностью; функциональной диагностике;  челюстно-лицевой хирургии;  эндоскопии;
</t>
  </si>
  <si>
    <t xml:space="preserve"> - осуществление деятельности при оказании скорой, в том числе скорой специализированной, медицинской помощи вне медицинской организации, в том числе выездными экстренными консультативными бригадами скорой медицинской помощи по: анестезиологии и реаниматологии;  нейрохирургии;  неонатологии;  травматологии и ортопедии</t>
  </si>
  <si>
    <t>1.4.</t>
  </si>
  <si>
    <t xml:space="preserve"> - осуществление деятельности при проведении медицинских осмотров, медицинских освидетельствований и медицинских экспертиз по:  экспертизе качества медицинской помощи;  экспертизе временной нетрудоспособности.
</t>
  </si>
  <si>
    <t xml:space="preserve"> - осуществление деятельности, связанной с оборотом наркотических средств и психотропных веществ, внесенных в Список II и осуществление деятельности, связанной с оборотом наркотических средств, внесенных в Список III  в соответствии с Федеральным законом «О наркотических средствах и психотропных веществах» от 08.01.1998г. №3-ФЗ в части их использования, приобретения,  уничтожения, хранения.»
</t>
  </si>
  <si>
    <t xml:space="preserve">Государственное учреждение «Республиканская детская клиническая больница»       </t>
  </si>
  <si>
    <t>Министр здравоохранения РК</t>
  </si>
  <si>
    <t>Паллиативная медицинская помощь</t>
  </si>
  <si>
    <t>Койко-день</t>
  </si>
  <si>
    <t>Первичная медико-санитарная помощь, не включенная в базовую программу обязательного медицинского страхования</t>
  </si>
  <si>
    <t>Условная единица</t>
  </si>
  <si>
    <t>/Березин Д.Б.  / ___________________</t>
  </si>
  <si>
    <t>1,68</t>
  </si>
  <si>
    <t>1,45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</si>
</sst>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0.00_)"/>
    <numFmt numFmtId="167" formatCode="0.0"/>
  </numFmts>
  <fonts count="2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29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5" fillId="3" borderId="4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49" fontId="1" fillId="3" borderId="5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164" fontId="1" fillId="3" borderId="5" xfId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0" fontId="13" fillId="3" borderId="2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164" fontId="1" fillId="3" borderId="1" xfId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9" fontId="1" fillId="0" borderId="1" xfId="2" applyNumberFormat="1" applyFont="1" applyFill="1" applyBorder="1" applyAlignment="1">
      <alignment horizontal="right" vertical="center" wrapText="1"/>
    </xf>
    <xf numFmtId="2" fontId="1" fillId="0" borderId="1" xfId="2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9" fontId="1" fillId="0" borderId="1" xfId="2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vertical="center" wrapText="1"/>
    </xf>
    <xf numFmtId="165" fontId="1" fillId="0" borderId="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wrapText="1"/>
    </xf>
    <xf numFmtId="0" fontId="5" fillId="4" borderId="4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1" fillId="0" borderId="15" xfId="0" applyFont="1" applyBorder="1" applyAlignment="1">
      <alignment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3" borderId="2" xfId="1" applyFont="1" applyFill="1" applyBorder="1" applyAlignment="1">
      <alignment horizontal="center" vertical="center" wrapText="1"/>
    </xf>
    <xf numFmtId="164" fontId="1" fillId="3" borderId="8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64" fontId="1" fillId="3" borderId="2" xfId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1" fontId="15" fillId="2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1" fontId="13" fillId="2" borderId="4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/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wrapText="1"/>
    </xf>
    <xf numFmtId="1" fontId="13" fillId="0" borderId="0" xfId="0" applyNumberFormat="1" applyFont="1" applyAlignment="1">
      <alignment horizontal="left" vertical="center" wrapText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1" xfId="4" applyFont="1" applyBorder="1"/>
    <xf numFmtId="0" fontId="13" fillId="0" borderId="1" xfId="5" applyFont="1" applyBorder="1" applyAlignment="1">
      <alignment vertical="top" wrapText="1"/>
    </xf>
    <xf numFmtId="0" fontId="17" fillId="0" borderId="1" xfId="0" applyFont="1" applyBorder="1" applyAlignment="1">
      <alignment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justify" wrapText="1"/>
    </xf>
    <xf numFmtId="0" fontId="13" fillId="0" borderId="1" xfId="3" applyFont="1" applyBorder="1" applyAlignment="1">
      <alignment vertical="center" wrapText="1"/>
    </xf>
    <xf numFmtId="0" fontId="13" fillId="0" borderId="1" xfId="3" applyFont="1" applyBorder="1"/>
    <xf numFmtId="0" fontId="13" fillId="0" borderId="1" xfId="5" applyFont="1" applyBorder="1" applyAlignment="1">
      <alignment horizontal="left" vertical="center" wrapText="1"/>
    </xf>
    <xf numFmtId="0" fontId="16" fillId="0" borderId="1" xfId="5" applyFont="1" applyBorder="1" applyAlignment="1">
      <alignment vertical="top" wrapText="1"/>
    </xf>
    <xf numFmtId="0" fontId="15" fillId="0" borderId="1" xfId="6" applyFont="1" applyBorder="1" applyAlignment="1">
      <alignment vertical="center" wrapText="1"/>
    </xf>
    <xf numFmtId="0" fontId="13" fillId="0" borderId="1" xfId="6" applyFont="1" applyBorder="1" applyAlignment="1">
      <alignment vertical="center" wrapText="1"/>
    </xf>
    <xf numFmtId="0" fontId="17" fillId="0" borderId="1" xfId="6" applyFont="1" applyBorder="1" applyAlignment="1">
      <alignment vertical="center" wrapText="1"/>
    </xf>
    <xf numFmtId="4" fontId="13" fillId="0" borderId="1" xfId="3" applyNumberFormat="1" applyFont="1" applyBorder="1" applyAlignment="1">
      <alignment horizontal="center" vertical="center" wrapText="1"/>
    </xf>
    <xf numFmtId="4" fontId="13" fillId="0" borderId="1" xfId="6" applyNumberFormat="1" applyFont="1" applyBorder="1" applyAlignment="1">
      <alignment horizontal="center" vertical="center"/>
    </xf>
    <xf numFmtId="4" fontId="13" fillId="0" borderId="1" xfId="6" applyNumberFormat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4" fontId="13" fillId="0" borderId="1" xfId="4" applyNumberFormat="1" applyFont="1" applyBorder="1" applyAlignment="1">
      <alignment horizontal="center" vertical="center" wrapText="1"/>
    </xf>
    <xf numFmtId="4" fontId="13" fillId="0" borderId="1" xfId="4" applyNumberFormat="1" applyFont="1" applyBorder="1" applyAlignment="1">
      <alignment horizontal="center" vertical="center"/>
    </xf>
    <xf numFmtId="4" fontId="13" fillId="0" borderId="1" xfId="5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/>
    <xf numFmtId="0" fontId="13" fillId="0" borderId="11" xfId="0" applyFont="1" applyFill="1" applyBorder="1" applyAlignment="1"/>
    <xf numFmtId="0" fontId="13" fillId="0" borderId="8" xfId="0" applyFont="1" applyFill="1" applyBorder="1" applyAlignment="1"/>
    <xf numFmtId="164" fontId="1" fillId="0" borderId="6" xfId="1" applyFont="1" applyFill="1" applyBorder="1" applyAlignment="1">
      <alignment horizontal="left" vertical="center" wrapText="1"/>
    </xf>
    <xf numFmtId="164" fontId="1" fillId="0" borderId="6" xfId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8" xfId="1" applyFont="1" applyFill="1" applyBorder="1" applyAlignment="1">
      <alignment horizontal="center" vertical="center" wrapText="1"/>
    </xf>
    <xf numFmtId="0" fontId="15" fillId="0" borderId="8" xfId="0" applyFont="1" applyFill="1" applyBorder="1"/>
    <xf numFmtId="0" fontId="13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8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16" fillId="0" borderId="1" xfId="5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vertical="center" wrapText="1"/>
    </xf>
    <xf numFmtId="164" fontId="19" fillId="0" borderId="1" xfId="1" applyFont="1" applyFill="1" applyBorder="1" applyAlignment="1">
      <alignment horizontal="center"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164" fontId="1" fillId="0" borderId="5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164" fontId="1" fillId="5" borderId="1" xfId="1" applyFont="1" applyFill="1" applyBorder="1" applyAlignment="1">
      <alignment horizontal="center" vertical="center" wrapText="1"/>
    </xf>
    <xf numFmtId="164" fontId="1" fillId="5" borderId="5" xfId="1" applyFont="1" applyFill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wrapText="1"/>
    </xf>
    <xf numFmtId="164" fontId="1" fillId="0" borderId="1" xfId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right" vertical="top" wrapText="1"/>
    </xf>
    <xf numFmtId="164" fontId="1" fillId="0" borderId="3" xfId="1" applyFont="1" applyFill="1" applyBorder="1" applyAlignment="1">
      <alignment vertical="center"/>
    </xf>
    <xf numFmtId="164" fontId="1" fillId="0" borderId="13" xfId="1" applyFont="1" applyFill="1" applyBorder="1" applyAlignment="1">
      <alignment vertical="center"/>
    </xf>
    <xf numFmtId="164" fontId="1" fillId="0" borderId="6" xfId="1" applyFont="1" applyFill="1" applyBorder="1" applyAlignment="1">
      <alignment vertical="center" wrapText="1"/>
    </xf>
    <xf numFmtId="164" fontId="1" fillId="0" borderId="5" xfId="1" applyFont="1" applyFill="1" applyBorder="1" applyAlignment="1">
      <alignment horizontal="center" vertical="top" wrapText="1"/>
    </xf>
    <xf numFmtId="164" fontId="1" fillId="0" borderId="5" xfId="1" applyFont="1" applyFill="1" applyBorder="1" applyAlignment="1">
      <alignment horizontal="right" vertical="top" wrapText="1"/>
    </xf>
    <xf numFmtId="166" fontId="13" fillId="0" borderId="1" xfId="0" applyNumberFormat="1" applyFont="1" applyBorder="1" applyAlignment="1" applyProtection="1">
      <alignment horizontal="center" vertical="center"/>
      <protection locked="0"/>
    </xf>
    <xf numFmtId="2" fontId="13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1" applyFont="1" applyFill="1" applyBorder="1" applyAlignment="1">
      <alignment vertical="center" wrapText="1"/>
    </xf>
    <xf numFmtId="164" fontId="1" fillId="0" borderId="8" xfId="1" applyFont="1" applyFill="1" applyBorder="1" applyAlignment="1">
      <alignment vertical="center" wrapText="1"/>
    </xf>
    <xf numFmtId="167" fontId="1" fillId="0" borderId="1" xfId="2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49" fontId="10" fillId="0" borderId="11" xfId="0" applyNumberFormat="1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9" fontId="1" fillId="0" borderId="2" xfId="2" applyFont="1" applyFill="1" applyBorder="1" applyAlignment="1">
      <alignment horizontal="right" vertical="center" wrapText="1"/>
    </xf>
    <xf numFmtId="9" fontId="1" fillId="0" borderId="8" xfId="2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8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 wrapText="1"/>
    </xf>
    <xf numFmtId="164" fontId="1" fillId="0" borderId="13" xfId="1" applyFont="1" applyFill="1" applyBorder="1" applyAlignment="1">
      <alignment horizontal="center" vertical="center" wrapText="1"/>
    </xf>
    <xf numFmtId="164" fontId="1" fillId="0" borderId="4" xfId="1" applyFont="1" applyFill="1" applyBorder="1" applyAlignment="1">
      <alignment horizontal="center" vertical="center" wrapText="1"/>
    </xf>
    <xf numFmtId="164" fontId="1" fillId="0" borderId="10" xfId="1" applyFont="1" applyFill="1" applyBorder="1" applyAlignment="1">
      <alignment horizontal="center" vertical="center" wrapText="1"/>
    </xf>
    <xf numFmtId="164" fontId="1" fillId="5" borderId="2" xfId="1" applyFont="1" applyFill="1" applyBorder="1" applyAlignment="1">
      <alignment horizontal="center" vertical="center" wrapText="1"/>
    </xf>
    <xf numFmtId="164" fontId="1" fillId="5" borderId="8" xfId="1" applyFont="1" applyFill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164" fontId="1" fillId="3" borderId="2" xfId="1" applyFont="1" applyFill="1" applyBorder="1" applyAlignment="1">
      <alignment horizontal="center" vertical="center" wrapText="1"/>
    </xf>
    <xf numFmtId="164" fontId="1" fillId="3" borderId="8" xfId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164" fontId="1" fillId="0" borderId="6" xfId="1" applyFont="1" applyFill="1" applyBorder="1" applyAlignment="1">
      <alignment horizontal="center" vertical="top" wrapText="1"/>
    </xf>
    <xf numFmtId="164" fontId="1" fillId="0" borderId="5" xfId="1" applyFont="1" applyFill="1" applyBorder="1" applyAlignment="1">
      <alignment horizontal="center" vertical="top" wrapText="1"/>
    </xf>
    <xf numFmtId="164" fontId="1" fillId="0" borderId="6" xfId="1" applyFont="1" applyFill="1" applyBorder="1" applyAlignment="1">
      <alignment horizontal="right" vertical="top" wrapText="1"/>
    </xf>
    <xf numFmtId="164" fontId="1" fillId="0" borderId="5" xfId="1" applyFont="1" applyFill="1" applyBorder="1" applyAlignment="1">
      <alignment horizontal="right" vertical="top" wrapText="1"/>
    </xf>
    <xf numFmtId="164" fontId="1" fillId="0" borderId="3" xfId="1" applyFont="1" applyFill="1" applyBorder="1" applyAlignment="1">
      <alignment horizontal="center" vertical="top" wrapText="1"/>
    </xf>
    <xf numFmtId="164" fontId="1" fillId="0" borderId="13" xfId="1" applyFont="1" applyFill="1" applyBorder="1" applyAlignment="1">
      <alignment horizontal="center" vertical="top" wrapText="1"/>
    </xf>
    <xf numFmtId="164" fontId="1" fillId="0" borderId="4" xfId="1" applyFont="1" applyFill="1" applyBorder="1" applyAlignment="1">
      <alignment horizontal="center" vertical="top" wrapText="1"/>
    </xf>
    <xf numFmtId="164" fontId="1" fillId="0" borderId="10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164" fontId="1" fillId="0" borderId="2" xfId="1" applyFont="1" applyFill="1" applyBorder="1" applyAlignment="1">
      <alignment horizontal="center" vertical="top" wrapText="1"/>
    </xf>
    <xf numFmtId="164" fontId="1" fillId="0" borderId="8" xfId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7">
    <cellStyle name="Обычный" xfId="0" builtinId="0"/>
    <cellStyle name="Обычный 10" xfId="5"/>
    <cellStyle name="Обычный 6" xfId="3"/>
    <cellStyle name="Обычный 8" xfId="6"/>
    <cellStyle name="Обычный 9" xfId="4"/>
    <cellStyle name="Процентный" xfId="2" builtinId="5"/>
    <cellStyle name="Финансовый" xfId="1" builtinId="3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DFF"/>
      <color rgb="FF0070C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63"/>
  <sheetViews>
    <sheetView tabSelected="1" topLeftCell="A55" zoomScale="70" zoomScaleNormal="70" workbookViewId="0">
      <selection activeCell="F22" sqref="F22:H22"/>
    </sheetView>
  </sheetViews>
  <sheetFormatPr defaultColWidth="18.6640625" defaultRowHeight="13.8"/>
  <cols>
    <col min="1" max="16384" width="18.6640625" style="7"/>
  </cols>
  <sheetData>
    <row r="1" spans="2:8" s="5" customFormat="1" ht="18">
      <c r="G1" s="3"/>
      <c r="H1" s="36" t="s">
        <v>327</v>
      </c>
    </row>
    <row r="2" spans="2:8" s="5" customFormat="1" ht="18">
      <c r="G2" s="3"/>
      <c r="H2" s="36" t="s">
        <v>328</v>
      </c>
    </row>
    <row r="3" spans="2:8" s="5" customFormat="1" ht="18">
      <c r="B3" s="3"/>
      <c r="G3" s="3"/>
      <c r="H3" s="36" t="s">
        <v>198</v>
      </c>
    </row>
    <row r="4" spans="2:8" s="5" customFormat="1" ht="18">
      <c r="H4" s="38" t="s">
        <v>329</v>
      </c>
    </row>
    <row r="6" spans="2:8" s="5" customFormat="1" ht="18">
      <c r="G6" s="3"/>
      <c r="H6" s="36" t="s">
        <v>177</v>
      </c>
    </row>
    <row r="7" spans="2:8" s="5" customFormat="1" ht="18">
      <c r="G7" s="3"/>
      <c r="H7" s="36" t="s">
        <v>62</v>
      </c>
    </row>
    <row r="8" spans="2:8" s="5" customFormat="1" ht="18">
      <c r="B8" s="3"/>
      <c r="G8" s="3"/>
      <c r="H8" s="36" t="s">
        <v>198</v>
      </c>
    </row>
    <row r="9" spans="2:8" s="5" customFormat="1" ht="18">
      <c r="H9" s="38" t="s">
        <v>326</v>
      </c>
    </row>
    <row r="10" spans="2:8" s="5" customFormat="1" ht="18">
      <c r="H10" s="37"/>
    </row>
    <row r="11" spans="2:8" s="5" customFormat="1" ht="18">
      <c r="H11" s="36" t="s">
        <v>213</v>
      </c>
    </row>
    <row r="12" spans="2:8" s="5" customFormat="1" ht="12">
      <c r="H12" s="3"/>
    </row>
    <row r="13" spans="2:8" s="5" customFormat="1" ht="12">
      <c r="H13" s="3"/>
    </row>
    <row r="14" spans="2:8" s="5" customFormat="1" ht="22.8">
      <c r="B14" s="264" t="s">
        <v>178</v>
      </c>
      <c r="C14" s="264"/>
      <c r="D14" s="264"/>
      <c r="E14" s="31"/>
      <c r="F14" s="264" t="s">
        <v>179</v>
      </c>
      <c r="G14" s="264"/>
      <c r="H14" s="264"/>
    </row>
    <row r="15" spans="2:8" s="5" customFormat="1" ht="18">
      <c r="B15" s="31"/>
      <c r="C15" s="31"/>
      <c r="D15" s="31"/>
      <c r="E15" s="31"/>
      <c r="F15" s="31"/>
      <c r="G15" s="31"/>
      <c r="H15" s="31"/>
    </row>
    <row r="16" spans="2:8" s="5" customFormat="1" ht="46.5" customHeight="1">
      <c r="B16" s="267" t="s">
        <v>734</v>
      </c>
      <c r="C16" s="267"/>
      <c r="D16" s="267"/>
      <c r="E16" s="31"/>
      <c r="F16" s="263" t="s">
        <v>477</v>
      </c>
      <c r="G16" s="263"/>
      <c r="H16" s="263"/>
    </row>
    <row r="17" spans="1:8" s="5" customFormat="1" ht="36.75" customHeight="1">
      <c r="B17" s="31"/>
      <c r="C17" s="31"/>
      <c r="D17" s="31"/>
      <c r="E17" s="31"/>
      <c r="F17" s="265" t="s">
        <v>183</v>
      </c>
      <c r="G17" s="265"/>
      <c r="H17" s="265"/>
    </row>
    <row r="18" spans="1:8" s="5" customFormat="1" ht="18">
      <c r="B18" s="31"/>
      <c r="C18" s="31"/>
      <c r="D18" s="31"/>
      <c r="E18" s="31"/>
      <c r="F18" s="31"/>
      <c r="G18" s="31"/>
      <c r="H18" s="32"/>
    </row>
    <row r="19" spans="1:8" s="5" customFormat="1" ht="36" customHeight="1">
      <c r="B19" s="266" t="s">
        <v>739</v>
      </c>
      <c r="C19" s="266"/>
      <c r="D19" s="266"/>
      <c r="E19" s="31"/>
      <c r="F19" s="266" t="s">
        <v>478</v>
      </c>
      <c r="G19" s="266"/>
      <c r="H19" s="266"/>
    </row>
    <row r="20" spans="1:8" s="5" customFormat="1" ht="18">
      <c r="B20" s="253" t="s">
        <v>181</v>
      </c>
      <c r="C20" s="253"/>
      <c r="D20" s="25" t="s">
        <v>180</v>
      </c>
      <c r="E20" s="31"/>
      <c r="F20" s="253" t="s">
        <v>181</v>
      </c>
      <c r="G20" s="253"/>
      <c r="H20" s="25" t="s">
        <v>180</v>
      </c>
    </row>
    <row r="21" spans="1:8" s="5" customFormat="1" ht="18">
      <c r="B21" s="31"/>
      <c r="C21" s="31"/>
      <c r="D21" s="31"/>
      <c r="E21" s="31"/>
      <c r="F21" s="31"/>
      <c r="G21" s="31"/>
      <c r="H21" s="31"/>
    </row>
    <row r="22" spans="1:8" s="5" customFormat="1" ht="18">
      <c r="B22" s="253" t="s">
        <v>182</v>
      </c>
      <c r="C22" s="253"/>
      <c r="D22" s="253"/>
      <c r="E22" s="31"/>
      <c r="F22" s="253" t="s">
        <v>182</v>
      </c>
      <c r="G22" s="253"/>
      <c r="H22" s="253"/>
    </row>
    <row r="23" spans="1:8" s="5" customFormat="1" ht="18">
      <c r="B23" s="31"/>
      <c r="C23" s="31"/>
      <c r="D23" s="31"/>
      <c r="E23" s="31"/>
      <c r="F23" s="31"/>
      <c r="G23" s="31"/>
      <c r="H23" s="32"/>
    </row>
    <row r="24" spans="1:8" s="5" customFormat="1" ht="18">
      <c r="B24" s="31"/>
      <c r="C24" s="31"/>
      <c r="D24" s="31"/>
      <c r="E24" s="31"/>
      <c r="F24" s="31"/>
      <c r="G24" s="31"/>
      <c r="H24" s="32"/>
    </row>
    <row r="25" spans="1:8" s="5" customFormat="1" ht="12">
      <c r="H25" s="3"/>
    </row>
    <row r="26" spans="1:8" s="5" customFormat="1" ht="22.8">
      <c r="B26" s="268" t="s">
        <v>733</v>
      </c>
      <c r="C26" s="268"/>
      <c r="D26" s="268"/>
      <c r="E26" s="268"/>
      <c r="F26" s="268"/>
      <c r="G26" s="268"/>
      <c r="H26" s="268"/>
    </row>
    <row r="27" spans="1:8" s="5" customFormat="1" ht="18">
      <c r="B27" s="259" t="s">
        <v>184</v>
      </c>
      <c r="C27" s="259"/>
      <c r="D27" s="259"/>
      <c r="E27" s="259"/>
      <c r="F27" s="259"/>
      <c r="G27" s="259"/>
      <c r="H27" s="259"/>
    </row>
    <row r="28" spans="1:8" s="5" customFormat="1" ht="12">
      <c r="H28" s="3"/>
    </row>
    <row r="29" spans="1:8" s="5" customFormat="1" ht="12">
      <c r="H29" s="3"/>
    </row>
    <row r="30" spans="1:8" s="1" customFormat="1" ht="24.6">
      <c r="A30" s="2"/>
      <c r="B30" s="254" t="s">
        <v>41</v>
      </c>
      <c r="C30" s="254"/>
      <c r="D30" s="254"/>
      <c r="E30" s="254"/>
      <c r="F30" s="254"/>
      <c r="G30" s="254"/>
      <c r="H30" s="254"/>
    </row>
    <row r="31" spans="1:8" s="1" customFormat="1" ht="22.8">
      <c r="A31" s="2"/>
      <c r="B31" s="255" t="s">
        <v>209</v>
      </c>
      <c r="C31" s="255"/>
      <c r="D31" s="255"/>
      <c r="E31" s="255"/>
      <c r="F31" s="255"/>
      <c r="G31" s="255"/>
      <c r="H31" s="255"/>
    </row>
    <row r="32" spans="1:8" s="1" customFormat="1" ht="22.8">
      <c r="A32" s="2"/>
      <c r="B32" s="262" t="s">
        <v>210</v>
      </c>
      <c r="C32" s="262"/>
      <c r="D32" s="262"/>
      <c r="E32" s="262"/>
      <c r="F32" s="262"/>
      <c r="G32" s="262"/>
      <c r="H32" s="262"/>
    </row>
    <row r="33" spans="1:8" s="1" customFormat="1" ht="22.8">
      <c r="A33" s="2"/>
      <c r="B33" s="262" t="s">
        <v>212</v>
      </c>
      <c r="C33" s="262"/>
      <c r="D33" s="262"/>
      <c r="E33" s="262"/>
      <c r="F33" s="262"/>
      <c r="G33" s="262"/>
      <c r="H33" s="262"/>
    </row>
    <row r="34" spans="1:8" s="1" customFormat="1" ht="22.8">
      <c r="A34" s="2"/>
      <c r="B34" s="262" t="s">
        <v>211</v>
      </c>
      <c r="C34" s="262"/>
      <c r="D34" s="262"/>
      <c r="E34" s="262"/>
      <c r="F34" s="262"/>
      <c r="G34" s="262"/>
      <c r="H34" s="262"/>
    </row>
    <row r="35" spans="1:8" s="1" customFormat="1" ht="22.8">
      <c r="A35" s="2"/>
      <c r="B35" s="262" t="s">
        <v>475</v>
      </c>
      <c r="C35" s="262"/>
      <c r="D35" s="262"/>
      <c r="E35" s="262"/>
      <c r="F35" s="262"/>
      <c r="G35" s="262"/>
      <c r="H35" s="262"/>
    </row>
    <row r="36" spans="1:8" s="1" customFormat="1" ht="22.8">
      <c r="A36" s="2"/>
      <c r="B36" s="26"/>
      <c r="C36" s="26"/>
      <c r="D36" s="26"/>
      <c r="E36" s="26"/>
      <c r="F36" s="26"/>
      <c r="G36" s="26"/>
      <c r="H36" s="26"/>
    </row>
    <row r="37" spans="1:8" s="1" customFormat="1" ht="16.8">
      <c r="A37" s="2"/>
      <c r="B37" s="9"/>
      <c r="C37" s="9"/>
      <c r="D37" s="9"/>
      <c r="E37" s="9"/>
      <c r="F37" s="9"/>
      <c r="G37" s="9"/>
      <c r="H37" s="9"/>
    </row>
    <row r="38" spans="1:8" s="1" customFormat="1" ht="22.8">
      <c r="A38" s="2"/>
      <c r="B38" s="9"/>
      <c r="C38" s="262" t="s">
        <v>476</v>
      </c>
      <c r="D38" s="262"/>
      <c r="E38" s="262"/>
      <c r="F38" s="262"/>
      <c r="G38" s="262"/>
      <c r="H38" s="9"/>
    </row>
    <row r="40" spans="1:8" ht="27" customHeight="1">
      <c r="B40" s="260" t="s">
        <v>186</v>
      </c>
      <c r="C40" s="260"/>
      <c r="D40" s="34"/>
      <c r="E40" s="261" t="s">
        <v>187</v>
      </c>
      <c r="F40" s="261"/>
      <c r="G40" s="261"/>
      <c r="H40" s="261"/>
    </row>
    <row r="41" spans="1:8" ht="66.75" customHeight="1">
      <c r="B41" s="260" t="s">
        <v>188</v>
      </c>
      <c r="C41" s="260"/>
      <c r="D41" s="260"/>
      <c r="E41" s="261" t="s">
        <v>185</v>
      </c>
      <c r="F41" s="261"/>
      <c r="G41" s="261"/>
      <c r="H41" s="261"/>
    </row>
    <row r="42" spans="1:8" ht="33.75" customHeight="1">
      <c r="B42" s="35" t="s">
        <v>189</v>
      </c>
      <c r="C42" s="33"/>
      <c r="D42" s="33"/>
      <c r="E42" s="267" t="s">
        <v>216</v>
      </c>
      <c r="F42" s="267"/>
      <c r="G42" s="267"/>
      <c r="H42" s="267"/>
    </row>
    <row r="43" spans="1:8" ht="45" customHeight="1">
      <c r="B43" s="260" t="s">
        <v>190</v>
      </c>
      <c r="C43" s="260"/>
      <c r="D43" s="260"/>
      <c r="E43" s="267" t="s">
        <v>216</v>
      </c>
      <c r="F43" s="267"/>
      <c r="G43" s="267"/>
      <c r="H43" s="267"/>
    </row>
    <row r="44" spans="1:8" ht="27.75" customHeight="1">
      <c r="B44" s="258" t="s">
        <v>191</v>
      </c>
      <c r="C44" s="258"/>
      <c r="D44" s="258"/>
      <c r="E44" s="256">
        <v>1101487086</v>
      </c>
      <c r="F44" s="256"/>
      <c r="G44" s="256"/>
      <c r="H44" s="256"/>
    </row>
    <row r="45" spans="1:8" ht="25.5" customHeight="1">
      <c r="B45" s="258" t="s">
        <v>192</v>
      </c>
      <c r="C45" s="258"/>
      <c r="D45" s="258"/>
      <c r="E45" s="256">
        <v>110101001</v>
      </c>
      <c r="F45" s="256"/>
      <c r="G45" s="256"/>
      <c r="H45" s="256"/>
    </row>
    <row r="46" spans="1:8" ht="24.75" customHeight="1">
      <c r="B46" s="258" t="s">
        <v>193</v>
      </c>
      <c r="C46" s="258"/>
      <c r="D46" s="258"/>
      <c r="E46" s="257" t="s">
        <v>217</v>
      </c>
      <c r="F46" s="257"/>
      <c r="G46" s="257"/>
      <c r="H46" s="257"/>
    </row>
    <row r="47" spans="1:8" ht="28.5" customHeight="1">
      <c r="B47" s="258" t="s">
        <v>196</v>
      </c>
      <c r="C47" s="258"/>
      <c r="D47" s="258"/>
      <c r="E47" s="256" t="s">
        <v>464</v>
      </c>
      <c r="F47" s="256"/>
      <c r="G47" s="256"/>
      <c r="H47" s="256"/>
    </row>
    <row r="48" spans="1:8" ht="27.75" customHeight="1">
      <c r="B48" s="258" t="s">
        <v>197</v>
      </c>
      <c r="C48" s="258"/>
      <c r="D48" s="258"/>
      <c r="E48" s="256" t="s">
        <v>463</v>
      </c>
      <c r="F48" s="256"/>
      <c r="G48" s="256"/>
      <c r="H48" s="256"/>
    </row>
    <row r="49" spans="2:8" ht="22.8">
      <c r="B49" s="33"/>
      <c r="C49" s="33"/>
      <c r="D49" s="33"/>
      <c r="E49" s="33"/>
      <c r="F49" s="33"/>
      <c r="G49" s="33"/>
      <c r="H49" s="33"/>
    </row>
    <row r="51" spans="2:8" ht="30" customHeight="1">
      <c r="B51" s="28" t="s">
        <v>479</v>
      </c>
      <c r="C51" s="27"/>
      <c r="D51" s="27"/>
      <c r="E51" s="253" t="s">
        <v>478</v>
      </c>
      <c r="F51" s="253"/>
      <c r="G51" s="253"/>
    </row>
    <row r="52" spans="2:8">
      <c r="B52" s="29"/>
      <c r="E52" s="252" t="s">
        <v>181</v>
      </c>
      <c r="F52" s="252"/>
      <c r="G52" s="7" t="s">
        <v>180</v>
      </c>
    </row>
    <row r="53" spans="2:8">
      <c r="B53" s="29"/>
      <c r="E53" s="24"/>
      <c r="F53" s="24"/>
    </row>
    <row r="54" spans="2:8" ht="18">
      <c r="B54" s="30" t="s">
        <v>194</v>
      </c>
      <c r="E54" s="253" t="s">
        <v>218</v>
      </c>
      <c r="F54" s="253"/>
      <c r="G54" s="253"/>
    </row>
    <row r="55" spans="2:8">
      <c r="B55" s="29"/>
      <c r="E55" s="252" t="s">
        <v>181</v>
      </c>
      <c r="F55" s="252"/>
      <c r="G55" s="7" t="s">
        <v>180</v>
      </c>
    </row>
    <row r="56" spans="2:8">
      <c r="B56" s="29"/>
    </row>
    <row r="57" spans="2:8" ht="18">
      <c r="B57" s="30" t="s">
        <v>195</v>
      </c>
      <c r="E57" s="253" t="s">
        <v>219</v>
      </c>
      <c r="F57" s="253"/>
      <c r="G57" s="253"/>
    </row>
    <row r="58" spans="2:8">
      <c r="B58" s="29"/>
      <c r="E58" s="252" t="s">
        <v>181</v>
      </c>
      <c r="F58" s="252"/>
      <c r="G58" s="7" t="s">
        <v>180</v>
      </c>
    </row>
    <row r="59" spans="2:8" ht="18">
      <c r="B59" s="29"/>
      <c r="E59" s="253" t="s">
        <v>460</v>
      </c>
      <c r="F59" s="253"/>
      <c r="G59" s="253"/>
    </row>
    <row r="60" spans="2:8">
      <c r="B60" s="29"/>
      <c r="E60" s="252" t="s">
        <v>181</v>
      </c>
      <c r="F60" s="252"/>
      <c r="G60" s="7" t="s">
        <v>180</v>
      </c>
    </row>
    <row r="61" spans="2:8" ht="18">
      <c r="B61" s="29"/>
      <c r="E61" s="253" t="s">
        <v>422</v>
      </c>
      <c r="F61" s="253"/>
      <c r="G61" s="253"/>
    </row>
    <row r="62" spans="2:8">
      <c r="B62" s="29"/>
      <c r="E62" s="252" t="s">
        <v>181</v>
      </c>
      <c r="F62" s="252"/>
      <c r="G62" s="7" t="s">
        <v>180</v>
      </c>
    </row>
    <row r="63" spans="2:8">
      <c r="B63" s="29" t="s">
        <v>466</v>
      </c>
      <c r="F63" s="29" t="s">
        <v>321</v>
      </c>
    </row>
  </sheetData>
  <mergeCells count="47">
    <mergeCell ref="F16:H16"/>
    <mergeCell ref="B43:D43"/>
    <mergeCell ref="B14:D14"/>
    <mergeCell ref="F14:H14"/>
    <mergeCell ref="B40:C40"/>
    <mergeCell ref="F17:H17"/>
    <mergeCell ref="F19:H19"/>
    <mergeCell ref="F20:G20"/>
    <mergeCell ref="E42:H42"/>
    <mergeCell ref="E43:H43"/>
    <mergeCell ref="B34:H34"/>
    <mergeCell ref="F22:H22"/>
    <mergeCell ref="C38:G38"/>
    <mergeCell ref="B16:D16"/>
    <mergeCell ref="B19:D19"/>
    <mergeCell ref="B26:H26"/>
    <mergeCell ref="B27:H27"/>
    <mergeCell ref="B22:D22"/>
    <mergeCell ref="B20:C20"/>
    <mergeCell ref="B41:D41"/>
    <mergeCell ref="E41:H41"/>
    <mergeCell ref="E40:H40"/>
    <mergeCell ref="B32:H32"/>
    <mergeCell ref="B33:H33"/>
    <mergeCell ref="B35:H35"/>
    <mergeCell ref="B48:D48"/>
    <mergeCell ref="E59:G59"/>
    <mergeCell ref="E48:H48"/>
    <mergeCell ref="B44:D44"/>
    <mergeCell ref="B45:D45"/>
    <mergeCell ref="E44:H44"/>
    <mergeCell ref="E60:F60"/>
    <mergeCell ref="E61:G61"/>
    <mergeCell ref="E62:F62"/>
    <mergeCell ref="B30:H30"/>
    <mergeCell ref="B31:H31"/>
    <mergeCell ref="E52:F52"/>
    <mergeCell ref="E51:G51"/>
    <mergeCell ref="E45:H45"/>
    <mergeCell ref="E46:H46"/>
    <mergeCell ref="E47:H47"/>
    <mergeCell ref="E57:G57"/>
    <mergeCell ref="E58:F58"/>
    <mergeCell ref="E54:G54"/>
    <mergeCell ref="E55:F55"/>
    <mergeCell ref="B46:D46"/>
    <mergeCell ref="B47:D47"/>
  </mergeCells>
  <phoneticPr fontId="6" type="noConversion"/>
  <pageMargins left="0.78740157480314965" right="0.78740157480314965" top="0.78740157480314965" bottom="0.78740157480314965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K73"/>
  <sheetViews>
    <sheetView topLeftCell="A48" zoomScale="75" zoomScaleNormal="75" zoomScaleSheetLayoutView="80" workbookViewId="0">
      <selection activeCell="B76" sqref="B76"/>
    </sheetView>
  </sheetViews>
  <sheetFormatPr defaultColWidth="18.6640625" defaultRowHeight="13.8"/>
  <cols>
    <col min="1" max="1" width="6.33203125" style="7" customWidth="1"/>
    <col min="2" max="2" width="47.5546875" style="7" customWidth="1"/>
    <col min="3" max="8" width="18.6640625" style="7"/>
    <col min="9" max="9" width="73.6640625" style="7" customWidth="1"/>
    <col min="10" max="10" width="6.33203125" style="7" customWidth="1"/>
    <col min="11" max="11" width="22.6640625" style="7" customWidth="1"/>
    <col min="12" max="12" width="13.33203125" style="7" customWidth="1"/>
    <col min="13" max="16384" width="18.6640625" style="7"/>
  </cols>
  <sheetData>
    <row r="1" spans="1:8">
      <c r="A1" s="13"/>
      <c r="B1" s="300" t="s">
        <v>3</v>
      </c>
      <c r="C1" s="300"/>
      <c r="D1" s="300"/>
      <c r="E1" s="300"/>
      <c r="F1" s="300"/>
      <c r="G1" s="300"/>
      <c r="H1" s="301"/>
    </row>
    <row r="2" spans="1:8">
      <c r="A2" s="14"/>
      <c r="B2" s="302" t="s">
        <v>67</v>
      </c>
      <c r="C2" s="302"/>
      <c r="D2" s="302"/>
      <c r="E2" s="302"/>
      <c r="F2" s="302"/>
      <c r="G2" s="302"/>
      <c r="H2" s="303"/>
    </row>
    <row r="3" spans="1:8" s="11" customFormat="1">
      <c r="A3" s="12">
        <v>1</v>
      </c>
      <c r="B3" s="304" t="s">
        <v>58</v>
      </c>
      <c r="C3" s="305"/>
      <c r="D3" s="305"/>
      <c r="E3" s="305"/>
      <c r="F3" s="305"/>
      <c r="G3" s="305"/>
      <c r="H3" s="21" t="s">
        <v>199</v>
      </c>
    </row>
    <row r="4" spans="1:8" ht="126.6" customHeight="1">
      <c r="A4" s="10" t="s">
        <v>63</v>
      </c>
      <c r="B4" s="306" t="s">
        <v>728</v>
      </c>
      <c r="C4" s="307"/>
      <c r="D4" s="307"/>
      <c r="E4" s="307"/>
      <c r="F4" s="307"/>
      <c r="G4" s="308"/>
      <c r="H4" s="247" t="s">
        <v>220</v>
      </c>
    </row>
    <row r="5" spans="1:8" ht="142.94999999999999" customHeight="1">
      <c r="A5" s="10" t="s">
        <v>64</v>
      </c>
      <c r="B5" s="306" t="s">
        <v>727</v>
      </c>
      <c r="C5" s="307"/>
      <c r="D5" s="307"/>
      <c r="E5" s="307"/>
      <c r="F5" s="307"/>
      <c r="G5" s="308"/>
      <c r="H5" s="247" t="s">
        <v>220</v>
      </c>
    </row>
    <row r="6" spans="1:8" ht="46.2" customHeight="1">
      <c r="A6" s="10" t="s">
        <v>65</v>
      </c>
      <c r="B6" s="306" t="s">
        <v>729</v>
      </c>
      <c r="C6" s="307"/>
      <c r="D6" s="307"/>
      <c r="E6" s="307"/>
      <c r="F6" s="307"/>
      <c r="G6" s="308"/>
      <c r="H6" s="247" t="s">
        <v>220</v>
      </c>
    </row>
    <row r="7" spans="1:8" ht="32.4" customHeight="1">
      <c r="A7" s="10" t="s">
        <v>730</v>
      </c>
      <c r="B7" s="306"/>
      <c r="C7" s="307"/>
      <c r="D7" s="307"/>
      <c r="E7" s="307"/>
      <c r="F7" s="307"/>
      <c r="G7" s="308"/>
      <c r="H7" s="247" t="s">
        <v>220</v>
      </c>
    </row>
    <row r="8" spans="1:8">
      <c r="A8" s="15">
        <v>2</v>
      </c>
      <c r="B8" s="304" t="s">
        <v>59</v>
      </c>
      <c r="C8" s="305"/>
      <c r="D8" s="305"/>
      <c r="E8" s="305"/>
      <c r="F8" s="305"/>
      <c r="G8" s="309"/>
      <c r="H8" s="21" t="s">
        <v>199</v>
      </c>
    </row>
    <row r="9" spans="1:8" ht="33" customHeight="1">
      <c r="A9" s="10" t="s">
        <v>68</v>
      </c>
      <c r="B9" s="306" t="s">
        <v>731</v>
      </c>
      <c r="C9" s="307"/>
      <c r="D9" s="307"/>
      <c r="E9" s="307"/>
      <c r="F9" s="307"/>
      <c r="G9" s="308"/>
      <c r="H9" s="247" t="s">
        <v>220</v>
      </c>
    </row>
    <row r="10" spans="1:8" ht="42.6" customHeight="1">
      <c r="A10" s="10" t="s">
        <v>69</v>
      </c>
      <c r="B10" s="297" t="s">
        <v>732</v>
      </c>
      <c r="C10" s="298"/>
      <c r="D10" s="298"/>
      <c r="E10" s="298"/>
      <c r="F10" s="298"/>
      <c r="G10" s="299"/>
      <c r="H10" s="247" t="s">
        <v>220</v>
      </c>
    </row>
    <row r="11" spans="1:8">
      <c r="A11" s="10" t="s">
        <v>70</v>
      </c>
      <c r="B11" s="297"/>
      <c r="C11" s="298"/>
      <c r="D11" s="298"/>
      <c r="E11" s="298"/>
      <c r="F11" s="298"/>
      <c r="G11" s="299"/>
      <c r="H11" s="110"/>
    </row>
    <row r="12" spans="1:8">
      <c r="A12" s="10" t="s">
        <v>66</v>
      </c>
      <c r="B12" s="297"/>
      <c r="C12" s="298"/>
      <c r="D12" s="298"/>
      <c r="E12" s="298"/>
      <c r="F12" s="298"/>
      <c r="G12" s="299"/>
      <c r="H12" s="110"/>
    </row>
    <row r="13" spans="1:8" s="92" customFormat="1" ht="33" customHeight="1">
      <c r="A13" s="93">
        <v>3</v>
      </c>
      <c r="B13" s="294" t="s">
        <v>6</v>
      </c>
      <c r="C13" s="295"/>
      <c r="D13" s="295"/>
      <c r="E13" s="295"/>
      <c r="F13" s="295"/>
      <c r="G13" s="295"/>
      <c r="H13" s="295"/>
    </row>
    <row r="14" spans="1:8" s="40" customFormat="1" ht="41.4">
      <c r="A14" s="104" t="s">
        <v>0</v>
      </c>
      <c r="B14" s="104" t="s">
        <v>60</v>
      </c>
      <c r="C14" s="296" t="s">
        <v>45</v>
      </c>
      <c r="D14" s="296"/>
      <c r="E14" s="296"/>
      <c r="F14" s="296" t="s">
        <v>46</v>
      </c>
      <c r="G14" s="296"/>
      <c r="H14" s="104" t="s">
        <v>200</v>
      </c>
    </row>
    <row r="15" spans="1:8" s="40" customFormat="1">
      <c r="A15" s="115"/>
      <c r="B15" s="113"/>
      <c r="C15" s="114"/>
      <c r="D15" s="114"/>
      <c r="E15" s="114"/>
      <c r="F15" s="114"/>
      <c r="G15" s="114"/>
      <c r="H15" s="114"/>
    </row>
    <row r="16" spans="1:8" s="40" customFormat="1">
      <c r="A16" s="115"/>
      <c r="B16" s="113"/>
      <c r="C16" s="114"/>
      <c r="D16" s="114"/>
      <c r="E16" s="114"/>
      <c r="F16" s="114"/>
      <c r="G16" s="114"/>
      <c r="H16" s="114"/>
    </row>
    <row r="17" spans="1:9" s="40" customFormat="1">
      <c r="A17" s="39">
        <v>4</v>
      </c>
      <c r="B17" s="290" t="s">
        <v>42</v>
      </c>
      <c r="C17" s="291"/>
      <c r="D17" s="291"/>
      <c r="E17" s="291"/>
      <c r="F17" s="291"/>
      <c r="G17" s="291"/>
      <c r="H17" s="291"/>
    </row>
    <row r="18" spans="1:9" s="40" customFormat="1" ht="55.2">
      <c r="A18" s="106" t="s">
        <v>0</v>
      </c>
      <c r="B18" s="104" t="s">
        <v>78</v>
      </c>
      <c r="C18" s="104" t="s">
        <v>74</v>
      </c>
      <c r="D18" s="104" t="s">
        <v>75</v>
      </c>
      <c r="E18" s="104" t="s">
        <v>76</v>
      </c>
      <c r="F18" s="292" t="s">
        <v>73</v>
      </c>
      <c r="G18" s="293"/>
      <c r="H18" s="104" t="s">
        <v>77</v>
      </c>
    </row>
    <row r="19" spans="1:9" s="40" customFormat="1" ht="27.6">
      <c r="A19" s="43" t="s">
        <v>71</v>
      </c>
      <c r="B19" s="216" t="s">
        <v>86</v>
      </c>
      <c r="C19" s="105" t="s">
        <v>221</v>
      </c>
      <c r="D19" s="105" t="s">
        <v>222</v>
      </c>
      <c r="E19" s="105"/>
      <c r="F19" s="274" t="s">
        <v>223</v>
      </c>
      <c r="G19" s="276"/>
      <c r="H19" s="41" t="s">
        <v>224</v>
      </c>
    </row>
    <row r="20" spans="1:9" s="40" customFormat="1">
      <c r="A20" s="43" t="s">
        <v>72</v>
      </c>
      <c r="B20" s="277" t="s">
        <v>79</v>
      </c>
      <c r="C20" s="277"/>
      <c r="D20" s="277"/>
      <c r="E20" s="277"/>
      <c r="F20" s="277"/>
      <c r="G20" s="277"/>
      <c r="H20" s="277"/>
    </row>
    <row r="21" spans="1:9" s="40" customFormat="1" ht="39" customHeight="1">
      <c r="A21" s="43" t="s">
        <v>462</v>
      </c>
      <c r="B21" s="78" t="s">
        <v>402</v>
      </c>
      <c r="C21" s="223">
        <v>42727</v>
      </c>
      <c r="D21" s="200" t="s">
        <v>468</v>
      </c>
      <c r="E21" s="200" t="s">
        <v>322</v>
      </c>
      <c r="F21" s="269" t="s">
        <v>185</v>
      </c>
      <c r="G21" s="269"/>
      <c r="H21" s="53" t="s">
        <v>471</v>
      </c>
      <c r="I21" s="52"/>
    </row>
    <row r="22" spans="1:9" s="40" customFormat="1" ht="55.2">
      <c r="A22" s="43" t="s">
        <v>325</v>
      </c>
      <c r="B22" s="78" t="s">
        <v>467</v>
      </c>
      <c r="C22" s="223">
        <v>42646</v>
      </c>
      <c r="D22" s="200" t="s">
        <v>469</v>
      </c>
      <c r="E22" s="200" t="s">
        <v>322</v>
      </c>
      <c r="F22" s="269" t="s">
        <v>185</v>
      </c>
      <c r="G22" s="269"/>
      <c r="H22" s="200" t="s">
        <v>470</v>
      </c>
      <c r="I22" s="52"/>
    </row>
    <row r="23" spans="1:9" s="40" customFormat="1">
      <c r="A23" s="42" t="s">
        <v>225</v>
      </c>
      <c r="B23" s="78"/>
      <c r="C23" s="200"/>
      <c r="D23" s="200"/>
      <c r="E23" s="200"/>
      <c r="F23" s="269"/>
      <c r="G23" s="269"/>
      <c r="H23" s="53"/>
      <c r="I23" s="52"/>
    </row>
    <row r="24" spans="1:9" s="40" customFormat="1">
      <c r="A24" s="43" t="s">
        <v>330</v>
      </c>
      <c r="B24" s="274" t="s">
        <v>82</v>
      </c>
      <c r="C24" s="275"/>
      <c r="D24" s="275"/>
      <c r="E24" s="275"/>
      <c r="F24" s="275"/>
      <c r="G24" s="275"/>
      <c r="H24" s="276"/>
    </row>
    <row r="25" spans="1:9" s="40" customFormat="1">
      <c r="A25" s="43" t="s">
        <v>331</v>
      </c>
      <c r="B25" s="105"/>
      <c r="C25" s="105"/>
      <c r="D25" s="105"/>
      <c r="E25" s="105"/>
      <c r="F25" s="277"/>
      <c r="G25" s="277"/>
      <c r="H25" s="41"/>
    </row>
    <row r="26" spans="1:9" s="40" customFormat="1">
      <c r="A26" s="43" t="s">
        <v>332</v>
      </c>
      <c r="B26" s="105"/>
      <c r="C26" s="105"/>
      <c r="D26" s="105"/>
      <c r="E26" s="105"/>
      <c r="F26" s="277"/>
      <c r="G26" s="277"/>
      <c r="H26" s="41"/>
    </row>
    <row r="27" spans="1:9" s="40" customFormat="1">
      <c r="A27" s="42" t="s">
        <v>66</v>
      </c>
      <c r="B27" s="105"/>
      <c r="C27" s="105"/>
      <c r="D27" s="105"/>
      <c r="E27" s="105"/>
      <c r="F27" s="274"/>
      <c r="G27" s="276"/>
      <c r="H27" s="41"/>
    </row>
    <row r="28" spans="1:9" s="52" customFormat="1" ht="30" customHeight="1">
      <c r="A28" s="89">
        <v>5</v>
      </c>
      <c r="B28" s="271" t="s">
        <v>43</v>
      </c>
      <c r="C28" s="271"/>
      <c r="D28" s="271"/>
      <c r="E28" s="271"/>
      <c r="F28" s="271"/>
      <c r="G28" s="271"/>
      <c r="H28" s="271"/>
    </row>
    <row r="29" spans="1:9" s="92" customFormat="1">
      <c r="A29" s="91" t="s">
        <v>83</v>
      </c>
      <c r="B29" s="272" t="s">
        <v>97</v>
      </c>
      <c r="C29" s="273"/>
      <c r="D29" s="273"/>
      <c r="E29" s="273"/>
      <c r="F29" s="273"/>
      <c r="G29" s="273"/>
      <c r="H29" s="273"/>
    </row>
    <row r="30" spans="1:9" s="40" customFormat="1" ht="39.75" customHeight="1">
      <c r="A30" s="283" t="s">
        <v>0</v>
      </c>
      <c r="B30" s="283" t="s">
        <v>85</v>
      </c>
      <c r="C30" s="285" t="s">
        <v>87</v>
      </c>
      <c r="D30" s="286"/>
      <c r="E30" s="287"/>
      <c r="F30" s="288" t="s">
        <v>88</v>
      </c>
      <c r="G30" s="288"/>
      <c r="H30" s="288"/>
    </row>
    <row r="31" spans="1:9" s="40" customFormat="1" ht="27.6">
      <c r="A31" s="284"/>
      <c r="B31" s="284"/>
      <c r="C31" s="102" t="s">
        <v>39</v>
      </c>
      <c r="D31" s="102" t="s">
        <v>40</v>
      </c>
      <c r="E31" s="102" t="s">
        <v>47</v>
      </c>
      <c r="F31" s="102" t="s">
        <v>39</v>
      </c>
      <c r="G31" s="102" t="s">
        <v>40</v>
      </c>
      <c r="H31" s="102" t="s">
        <v>47</v>
      </c>
    </row>
    <row r="32" spans="1:9" s="40" customFormat="1" ht="15.6">
      <c r="A32" s="76" t="s">
        <v>90</v>
      </c>
      <c r="B32" s="190" t="s">
        <v>472</v>
      </c>
      <c r="C32" s="218">
        <v>1</v>
      </c>
      <c r="D32" s="218">
        <v>1</v>
      </c>
      <c r="E32" s="77">
        <f>D32-C32</f>
        <v>0</v>
      </c>
      <c r="F32" s="218">
        <f>C32</f>
        <v>1</v>
      </c>
      <c r="G32" s="77">
        <f>D32</f>
        <v>1</v>
      </c>
      <c r="H32" s="219">
        <f>G32-F32</f>
        <v>0</v>
      </c>
      <c r="I32" s="117"/>
    </row>
    <row r="33" spans="1:11" s="40" customFormat="1" ht="55.2">
      <c r="A33" s="76" t="s">
        <v>91</v>
      </c>
      <c r="B33" s="51" t="s">
        <v>379</v>
      </c>
      <c r="C33" s="218">
        <v>11</v>
      </c>
      <c r="D33" s="218">
        <v>11</v>
      </c>
      <c r="E33" s="77">
        <f t="shared" ref="E33:E38" si="0">D33-C33</f>
        <v>0</v>
      </c>
      <c r="F33" s="218">
        <f t="shared" ref="F33:F39" si="1">C33</f>
        <v>11</v>
      </c>
      <c r="G33" s="77">
        <f t="shared" ref="G33:G39" si="2">D33</f>
        <v>11</v>
      </c>
      <c r="H33" s="219">
        <f t="shared" ref="H33:H34" si="3">G33-F33</f>
        <v>0</v>
      </c>
      <c r="I33" s="7"/>
    </row>
    <row r="34" spans="1:11" s="40" customFormat="1" ht="15.6">
      <c r="A34" s="76" t="s">
        <v>92</v>
      </c>
      <c r="B34" s="51" t="s">
        <v>380</v>
      </c>
      <c r="C34" s="218">
        <v>8.75</v>
      </c>
      <c r="D34" s="218">
        <v>8.75</v>
      </c>
      <c r="E34" s="77">
        <f t="shared" si="0"/>
        <v>0</v>
      </c>
      <c r="F34" s="218">
        <f t="shared" si="1"/>
        <v>8.75</v>
      </c>
      <c r="G34" s="77">
        <f t="shared" si="2"/>
        <v>8.75</v>
      </c>
      <c r="H34" s="219">
        <f t="shared" si="3"/>
        <v>0</v>
      </c>
      <c r="I34" s="95"/>
    </row>
    <row r="35" spans="1:11" s="40" customFormat="1" ht="40.799999999999997">
      <c r="A35" s="76" t="s">
        <v>382</v>
      </c>
      <c r="B35" s="51" t="s">
        <v>381</v>
      </c>
      <c r="C35" s="218">
        <v>178</v>
      </c>
      <c r="D35" s="218">
        <f>C35+1</f>
        <v>179</v>
      </c>
      <c r="E35" s="220" t="s">
        <v>473</v>
      </c>
      <c r="F35" s="218">
        <f t="shared" si="1"/>
        <v>178</v>
      </c>
      <c r="G35" s="77">
        <f t="shared" si="2"/>
        <v>179</v>
      </c>
      <c r="H35" s="220" t="s">
        <v>473</v>
      </c>
    </row>
    <row r="36" spans="1:11" s="40" customFormat="1" ht="51">
      <c r="A36" s="76" t="s">
        <v>383</v>
      </c>
      <c r="B36" s="51" t="s">
        <v>387</v>
      </c>
      <c r="C36" s="221">
        <v>457.75</v>
      </c>
      <c r="D36" s="221">
        <v>458.75</v>
      </c>
      <c r="E36" s="220" t="s">
        <v>474</v>
      </c>
      <c r="F36" s="218">
        <f t="shared" si="1"/>
        <v>457.75</v>
      </c>
      <c r="G36" s="77">
        <f t="shared" si="2"/>
        <v>458.75</v>
      </c>
      <c r="H36" s="220" t="s">
        <v>474</v>
      </c>
    </row>
    <row r="37" spans="1:11" s="40" customFormat="1" ht="41.4">
      <c r="A37" s="76" t="s">
        <v>384</v>
      </c>
      <c r="B37" s="51" t="s">
        <v>388</v>
      </c>
      <c r="C37" s="221">
        <v>142</v>
      </c>
      <c r="D37" s="221">
        <v>142</v>
      </c>
      <c r="E37" s="77"/>
      <c r="F37" s="218">
        <f t="shared" si="1"/>
        <v>142</v>
      </c>
      <c r="G37" s="77">
        <f t="shared" si="2"/>
        <v>142</v>
      </c>
      <c r="H37" s="219"/>
    </row>
    <row r="38" spans="1:11" s="40" customFormat="1" ht="80.25" customHeight="1">
      <c r="A38" s="76" t="s">
        <v>385</v>
      </c>
      <c r="B38" s="51" t="s">
        <v>389</v>
      </c>
      <c r="C38" s="221">
        <v>4</v>
      </c>
      <c r="D38" s="221">
        <v>4</v>
      </c>
      <c r="E38" s="77">
        <f t="shared" si="0"/>
        <v>0</v>
      </c>
      <c r="F38" s="218">
        <f t="shared" si="1"/>
        <v>4</v>
      </c>
      <c r="G38" s="77">
        <f t="shared" si="2"/>
        <v>4</v>
      </c>
      <c r="H38" s="219"/>
    </row>
    <row r="39" spans="1:11" s="40" customFormat="1" ht="15.6">
      <c r="A39" s="76" t="s">
        <v>386</v>
      </c>
      <c r="B39" s="51" t="s">
        <v>226</v>
      </c>
      <c r="C39" s="221">
        <v>223.25</v>
      </c>
      <c r="D39" s="221">
        <v>223.25</v>
      </c>
      <c r="E39" s="77"/>
      <c r="F39" s="218">
        <f t="shared" si="1"/>
        <v>223.25</v>
      </c>
      <c r="G39" s="77">
        <f t="shared" si="2"/>
        <v>223.25</v>
      </c>
      <c r="H39" s="219"/>
    </row>
    <row r="40" spans="1:11" s="40" customFormat="1">
      <c r="A40" s="78"/>
      <c r="B40" s="103" t="s">
        <v>89</v>
      </c>
      <c r="C40" s="222">
        <f>SUM(C32:C39)</f>
        <v>1025.75</v>
      </c>
      <c r="D40" s="222">
        <f t="shared" ref="D40:H40" si="4">SUM(D32:D39)</f>
        <v>1027.75</v>
      </c>
      <c r="E40" s="222">
        <f t="shared" si="4"/>
        <v>0</v>
      </c>
      <c r="F40" s="222">
        <f t="shared" si="4"/>
        <v>1025.75</v>
      </c>
      <c r="G40" s="222">
        <f t="shared" si="4"/>
        <v>1027.75</v>
      </c>
      <c r="H40" s="222">
        <f t="shared" si="4"/>
        <v>0</v>
      </c>
      <c r="K40" s="50"/>
    </row>
    <row r="41" spans="1:11">
      <c r="A41" s="76" t="s">
        <v>84</v>
      </c>
      <c r="B41" s="270" t="s">
        <v>98</v>
      </c>
      <c r="C41" s="281"/>
      <c r="D41" s="281"/>
      <c r="E41" s="281"/>
      <c r="F41" s="281"/>
      <c r="G41" s="281"/>
      <c r="H41" s="281"/>
    </row>
    <row r="42" spans="1:11">
      <c r="A42" s="283" t="s">
        <v>0</v>
      </c>
      <c r="B42" s="283" t="s">
        <v>85</v>
      </c>
      <c r="C42" s="285" t="s">
        <v>87</v>
      </c>
      <c r="D42" s="286"/>
      <c r="E42" s="287"/>
      <c r="F42" s="288" t="s">
        <v>88</v>
      </c>
      <c r="G42" s="288"/>
      <c r="H42" s="288"/>
    </row>
    <row r="43" spans="1:11" ht="27.6">
      <c r="A43" s="284"/>
      <c r="B43" s="284"/>
      <c r="C43" s="102" t="s">
        <v>39</v>
      </c>
      <c r="D43" s="102" t="s">
        <v>40</v>
      </c>
      <c r="E43" s="102" t="s">
        <v>47</v>
      </c>
      <c r="F43" s="102" t="s">
        <v>39</v>
      </c>
      <c r="G43" s="102" t="s">
        <v>40</v>
      </c>
      <c r="H43" s="102" t="s">
        <v>47</v>
      </c>
    </row>
    <row r="44" spans="1:11">
      <c r="A44" s="76" t="s">
        <v>93</v>
      </c>
      <c r="B44" s="99" t="s">
        <v>99</v>
      </c>
      <c r="C44" s="102" t="s">
        <v>102</v>
      </c>
      <c r="D44" s="102" t="s">
        <v>102</v>
      </c>
      <c r="E44" s="101" t="s">
        <v>102</v>
      </c>
      <c r="F44" s="102">
        <v>7</v>
      </c>
      <c r="G44" s="102">
        <v>7</v>
      </c>
      <c r="H44" s="99"/>
    </row>
    <row r="45" spans="1:11" ht="27.6">
      <c r="A45" s="76"/>
      <c r="B45" s="99" t="s">
        <v>403</v>
      </c>
      <c r="C45" s="102"/>
      <c r="D45" s="102"/>
      <c r="E45" s="101"/>
      <c r="F45" s="202">
        <v>7</v>
      </c>
      <c r="G45" s="203">
        <v>7</v>
      </c>
      <c r="H45" s="99"/>
    </row>
    <row r="46" spans="1:11" ht="27.6">
      <c r="A46" s="76" t="s">
        <v>94</v>
      </c>
      <c r="B46" s="99" t="s">
        <v>100</v>
      </c>
      <c r="C46" s="102" t="s">
        <v>102</v>
      </c>
      <c r="D46" s="102" t="s">
        <v>102</v>
      </c>
      <c r="E46" s="101" t="s">
        <v>102</v>
      </c>
      <c r="F46" s="202">
        <v>135</v>
      </c>
      <c r="G46" s="203">
        <v>131</v>
      </c>
      <c r="H46" s="99"/>
    </row>
    <row r="47" spans="1:11" ht="27.6">
      <c r="A47" s="76"/>
      <c r="B47" s="99" t="s">
        <v>403</v>
      </c>
      <c r="C47" s="102"/>
      <c r="D47" s="102"/>
      <c r="E47" s="101"/>
      <c r="F47" s="202">
        <v>102</v>
      </c>
      <c r="G47" s="203">
        <v>103</v>
      </c>
      <c r="H47" s="99"/>
    </row>
    <row r="48" spans="1:11" ht="27.6">
      <c r="A48" s="76" t="s">
        <v>95</v>
      </c>
      <c r="B48" s="99" t="s">
        <v>101</v>
      </c>
      <c r="C48" s="102" t="s">
        <v>102</v>
      </c>
      <c r="D48" s="102" t="s">
        <v>102</v>
      </c>
      <c r="E48" s="101" t="s">
        <v>102</v>
      </c>
      <c r="F48" s="202">
        <v>378</v>
      </c>
      <c r="G48" s="203">
        <v>382</v>
      </c>
      <c r="H48" s="99"/>
    </row>
    <row r="49" spans="1:8" ht="27.6">
      <c r="A49" s="76"/>
      <c r="B49" s="99" t="s">
        <v>403</v>
      </c>
      <c r="C49" s="102"/>
      <c r="D49" s="102"/>
      <c r="E49" s="101"/>
      <c r="F49" s="202">
        <v>319</v>
      </c>
      <c r="G49" s="203">
        <v>317</v>
      </c>
      <c r="H49" s="99"/>
    </row>
    <row r="50" spans="1:8" ht="27.6">
      <c r="A50" s="76" t="s">
        <v>96</v>
      </c>
      <c r="B50" s="99" t="s">
        <v>103</v>
      </c>
      <c r="C50" s="102" t="s">
        <v>102</v>
      </c>
      <c r="D50" s="102" t="s">
        <v>102</v>
      </c>
      <c r="E50" s="101" t="s">
        <v>102</v>
      </c>
      <c r="F50" s="202">
        <v>175</v>
      </c>
      <c r="G50" s="203">
        <v>175</v>
      </c>
      <c r="H50" s="99"/>
    </row>
    <row r="51" spans="1:8" ht="27.6">
      <c r="A51" s="76"/>
      <c r="B51" s="99" t="s">
        <v>403</v>
      </c>
      <c r="C51" s="102"/>
      <c r="D51" s="102"/>
      <c r="E51" s="101"/>
      <c r="F51" s="217"/>
      <c r="G51" s="201"/>
      <c r="H51" s="20"/>
    </row>
    <row r="52" spans="1:8">
      <c r="A52" s="78"/>
      <c r="B52" s="103" t="s">
        <v>89</v>
      </c>
      <c r="C52" s="99"/>
      <c r="D52" s="99"/>
      <c r="E52" s="99"/>
      <c r="F52" s="100">
        <f>SUM(F44+F46+F48+F50)</f>
        <v>695</v>
      </c>
      <c r="G52" s="100">
        <f>SUM(G44+G46+G48+G50)</f>
        <v>695</v>
      </c>
      <c r="H52" s="20"/>
    </row>
    <row r="53" spans="1:8" s="92" customFormat="1">
      <c r="A53" s="94">
        <v>6</v>
      </c>
      <c r="B53" s="289" t="s">
        <v>10</v>
      </c>
      <c r="C53" s="289"/>
      <c r="D53" s="289"/>
      <c r="E53" s="289"/>
      <c r="F53" s="289"/>
      <c r="G53" s="289"/>
      <c r="H53" s="289"/>
    </row>
    <row r="54" spans="1:8" s="40" customFormat="1" ht="27.6">
      <c r="A54" s="102" t="s">
        <v>0</v>
      </c>
      <c r="B54" s="288" t="s">
        <v>85</v>
      </c>
      <c r="C54" s="288"/>
      <c r="D54" s="288"/>
      <c r="E54" s="102" t="s">
        <v>39</v>
      </c>
      <c r="F54" s="102" t="s">
        <v>40</v>
      </c>
      <c r="G54" s="102" t="s">
        <v>113</v>
      </c>
      <c r="H54" s="102" t="s">
        <v>111</v>
      </c>
    </row>
    <row r="55" spans="1:8" s="40" customFormat="1" ht="30.75" customHeight="1">
      <c r="A55" s="78" t="s">
        <v>104</v>
      </c>
      <c r="B55" s="269" t="s">
        <v>112</v>
      </c>
      <c r="C55" s="269"/>
      <c r="D55" s="269"/>
      <c r="E55" s="77">
        <v>34160.629999999997</v>
      </c>
      <c r="F55" s="77">
        <v>35264.800000000003</v>
      </c>
      <c r="G55" s="77">
        <f>F55-E55</f>
        <v>1104.1700000000055</v>
      </c>
      <c r="H55" s="79">
        <f t="shared" ref="H55:H63" si="5">G55/E55</f>
        <v>3.232288163303796E-2</v>
      </c>
    </row>
    <row r="56" spans="1:8" s="82" customFormat="1" ht="15" customHeight="1">
      <c r="A56" s="78" t="s">
        <v>105</v>
      </c>
      <c r="B56" s="270" t="s">
        <v>408</v>
      </c>
      <c r="C56" s="281"/>
      <c r="D56" s="282"/>
      <c r="E56" s="77">
        <v>105783.33</v>
      </c>
      <c r="F56" s="77">
        <v>106825</v>
      </c>
      <c r="G56" s="77">
        <f t="shared" ref="G56:G66" si="6">F56-E56</f>
        <v>1041.6699999999983</v>
      </c>
      <c r="H56" s="79">
        <f t="shared" si="5"/>
        <v>9.8472037134773333E-3</v>
      </c>
    </row>
    <row r="57" spans="1:8" s="82" customFormat="1" ht="29.25" customHeight="1">
      <c r="A57" s="78" t="s">
        <v>106</v>
      </c>
      <c r="B57" s="270" t="s">
        <v>404</v>
      </c>
      <c r="C57" s="281"/>
      <c r="D57" s="282"/>
      <c r="E57" s="77">
        <v>59669.440000000002</v>
      </c>
      <c r="F57" s="77">
        <v>62706.1</v>
      </c>
      <c r="G57" s="77">
        <f t="shared" si="6"/>
        <v>3036.6599999999962</v>
      </c>
      <c r="H57" s="79">
        <f t="shared" si="5"/>
        <v>5.089137756278584E-2</v>
      </c>
    </row>
    <row r="58" spans="1:8" s="82" customFormat="1" ht="15" customHeight="1">
      <c r="A58" s="78" t="s">
        <v>107</v>
      </c>
      <c r="B58" s="270" t="s">
        <v>405</v>
      </c>
      <c r="C58" s="281"/>
      <c r="D58" s="282"/>
      <c r="E58" s="77">
        <v>27992.86</v>
      </c>
      <c r="F58" s="77">
        <v>30079.8</v>
      </c>
      <c r="G58" s="77">
        <f t="shared" si="6"/>
        <v>2086.9399999999987</v>
      </c>
      <c r="H58" s="79">
        <f t="shared" si="5"/>
        <v>7.4552582337067339E-2</v>
      </c>
    </row>
    <row r="59" spans="1:8" s="189" customFormat="1" ht="18" customHeight="1">
      <c r="A59" s="78" t="s">
        <v>108</v>
      </c>
      <c r="B59" s="270" t="s">
        <v>406</v>
      </c>
      <c r="C59" s="281"/>
      <c r="D59" s="282"/>
      <c r="E59" s="77">
        <v>58495.3</v>
      </c>
      <c r="F59" s="77">
        <v>60494.6</v>
      </c>
      <c r="G59" s="77">
        <f t="shared" si="6"/>
        <v>1999.2999999999956</v>
      </c>
      <c r="H59" s="79">
        <f t="shared" si="5"/>
        <v>3.417881436628234E-2</v>
      </c>
    </row>
    <row r="60" spans="1:8" s="82" customFormat="1" ht="30" customHeight="1">
      <c r="A60" s="78" t="s">
        <v>227</v>
      </c>
      <c r="B60" s="270" t="s">
        <v>407</v>
      </c>
      <c r="C60" s="281"/>
      <c r="D60" s="282"/>
      <c r="E60" s="77">
        <v>34800.86</v>
      </c>
      <c r="F60" s="77">
        <v>35961.1</v>
      </c>
      <c r="G60" s="77">
        <f t="shared" si="6"/>
        <v>1160.239999999998</v>
      </c>
      <c r="H60" s="79">
        <f t="shared" si="5"/>
        <v>3.3339405980196982E-2</v>
      </c>
    </row>
    <row r="61" spans="1:8" s="82" customFormat="1" ht="30" customHeight="1">
      <c r="A61" s="78" t="s">
        <v>390</v>
      </c>
      <c r="B61" s="270" t="s">
        <v>409</v>
      </c>
      <c r="C61" s="281"/>
      <c r="D61" s="282"/>
      <c r="E61" s="77">
        <v>22496.28</v>
      </c>
      <c r="F61" s="77">
        <v>23213.1</v>
      </c>
      <c r="G61" s="77">
        <f t="shared" si="6"/>
        <v>716.81999999999971</v>
      </c>
      <c r="H61" s="79">
        <f t="shared" si="5"/>
        <v>3.186393483722641E-2</v>
      </c>
    </row>
    <row r="62" spans="1:8" s="82" customFormat="1" ht="29.25" customHeight="1">
      <c r="A62" s="78" t="s">
        <v>391</v>
      </c>
      <c r="B62" s="270" t="s">
        <v>465</v>
      </c>
      <c r="C62" s="281"/>
      <c r="D62" s="282"/>
      <c r="E62" s="77">
        <v>36202.379999999997</v>
      </c>
      <c r="F62" s="77">
        <v>37303.800000000003</v>
      </c>
      <c r="G62" s="77">
        <f t="shared" si="6"/>
        <v>1101.4200000000055</v>
      </c>
      <c r="H62" s="79">
        <f t="shared" si="5"/>
        <v>3.0423966601091021E-2</v>
      </c>
    </row>
    <row r="63" spans="1:8" s="40" customFormat="1">
      <c r="A63" s="78" t="s">
        <v>392</v>
      </c>
      <c r="B63" s="278" t="s">
        <v>410</v>
      </c>
      <c r="C63" s="279"/>
      <c r="D63" s="280"/>
      <c r="E63" s="77">
        <v>19993.71</v>
      </c>
      <c r="F63" s="77">
        <v>21232.799999999999</v>
      </c>
      <c r="G63" s="77">
        <f t="shared" si="6"/>
        <v>1239.0900000000001</v>
      </c>
      <c r="H63" s="79">
        <f t="shared" si="5"/>
        <v>6.1973990820112936E-2</v>
      </c>
    </row>
    <row r="64" spans="1:8" s="40" customFormat="1" ht="16.5" customHeight="1">
      <c r="A64" s="78" t="s">
        <v>109</v>
      </c>
      <c r="B64" s="269" t="s">
        <v>114</v>
      </c>
      <c r="C64" s="269"/>
      <c r="D64" s="270"/>
      <c r="E64" s="250">
        <v>308.10000000000002</v>
      </c>
      <c r="F64" s="250">
        <v>276.2</v>
      </c>
      <c r="G64" s="80">
        <f>G56/G55</f>
        <v>0.94339639729388869</v>
      </c>
      <c r="H64" s="54" t="s">
        <v>232</v>
      </c>
    </row>
    <row r="65" spans="1:8" s="40" customFormat="1" ht="30" customHeight="1">
      <c r="A65" s="78" t="s">
        <v>115</v>
      </c>
      <c r="B65" s="269" t="s">
        <v>118</v>
      </c>
      <c r="C65" s="269"/>
      <c r="D65" s="270"/>
      <c r="E65" s="54">
        <v>682.1</v>
      </c>
      <c r="F65" s="54">
        <v>669.4</v>
      </c>
      <c r="G65" s="77">
        <f t="shared" si="6"/>
        <v>-12.700000000000045</v>
      </c>
      <c r="H65" s="79">
        <f t="shared" ref="H65:H66" si="7">G65/E65</f>
        <v>-1.8618970825392236E-2</v>
      </c>
    </row>
    <row r="66" spans="1:8" s="40" customFormat="1" ht="30.75" customHeight="1">
      <c r="A66" s="78" t="s">
        <v>116</v>
      </c>
      <c r="B66" s="269" t="s">
        <v>117</v>
      </c>
      <c r="C66" s="269"/>
      <c r="D66" s="270"/>
      <c r="E66" s="54">
        <v>667</v>
      </c>
      <c r="F66" s="54">
        <v>652</v>
      </c>
      <c r="G66" s="77">
        <f t="shared" si="6"/>
        <v>-15</v>
      </c>
      <c r="H66" s="79">
        <f t="shared" si="7"/>
        <v>-2.2488755622188907E-2</v>
      </c>
    </row>
    <row r="70" spans="1:8">
      <c r="E70" s="81"/>
    </row>
    <row r="73" spans="1:8">
      <c r="E73" s="81"/>
    </row>
  </sheetData>
  <mergeCells count="51">
    <mergeCell ref="B12:G12"/>
    <mergeCell ref="B1:H1"/>
    <mergeCell ref="B2:H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F19:G19"/>
    <mergeCell ref="B20:H20"/>
    <mergeCell ref="F22:G22"/>
    <mergeCell ref="F27:G27"/>
    <mergeCell ref="F21:G21"/>
    <mergeCell ref="B17:H17"/>
    <mergeCell ref="F18:G18"/>
    <mergeCell ref="B13:H13"/>
    <mergeCell ref="C14:E14"/>
    <mergeCell ref="F14:G14"/>
    <mergeCell ref="A30:A31"/>
    <mergeCell ref="B30:B31"/>
    <mergeCell ref="C30:E30"/>
    <mergeCell ref="F30:H30"/>
    <mergeCell ref="B61:D61"/>
    <mergeCell ref="B60:D60"/>
    <mergeCell ref="B66:D66"/>
    <mergeCell ref="B63:D63"/>
    <mergeCell ref="B59:D59"/>
    <mergeCell ref="B41:H41"/>
    <mergeCell ref="A42:A43"/>
    <mergeCell ref="B42:B43"/>
    <mergeCell ref="C42:E42"/>
    <mergeCell ref="F42:H42"/>
    <mergeCell ref="B53:H53"/>
    <mergeCell ref="B54:D54"/>
    <mergeCell ref="B55:D55"/>
    <mergeCell ref="B56:D56"/>
    <mergeCell ref="B57:D57"/>
    <mergeCell ref="B58:D58"/>
    <mergeCell ref="B62:D62"/>
    <mergeCell ref="B64:D64"/>
    <mergeCell ref="B65:D65"/>
    <mergeCell ref="B28:H28"/>
    <mergeCell ref="B29:H29"/>
    <mergeCell ref="F23:G23"/>
    <mergeCell ref="B24:H24"/>
    <mergeCell ref="F25:G25"/>
    <mergeCell ref="F26:G26"/>
  </mergeCells>
  <pageMargins left="0.23622047244094491" right="0.23622047244094491" top="0.43307086614173229" bottom="0.43307086614173229" header="0.31496062992125984" footer="0.31496062992125984"/>
  <pageSetup paperSize="9" scale="61" fitToHeight="2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L115"/>
  <sheetViews>
    <sheetView topLeftCell="C22" zoomScale="90" zoomScaleNormal="90" zoomScaleSheetLayoutView="78" workbookViewId="0">
      <selection activeCell="H29" sqref="H29:I29"/>
    </sheetView>
  </sheetViews>
  <sheetFormatPr defaultColWidth="18.6640625" defaultRowHeight="13.8"/>
  <cols>
    <col min="1" max="1" width="8.6640625" style="7" customWidth="1"/>
    <col min="2" max="2" width="35.6640625" style="7" customWidth="1"/>
    <col min="3" max="3" width="14.33203125" style="7" customWidth="1"/>
    <col min="4" max="4" width="22.33203125" style="7" customWidth="1"/>
    <col min="5" max="5" width="15.88671875" style="7" customWidth="1"/>
    <col min="6" max="6" width="17.33203125" style="7" customWidth="1"/>
    <col min="7" max="7" width="18.109375" style="7" customWidth="1"/>
    <col min="8" max="8" width="12.5546875" style="7" customWidth="1"/>
    <col min="9" max="9" width="22.5546875" style="7" customWidth="1"/>
    <col min="10" max="10" width="26.44140625" style="7" customWidth="1"/>
    <col min="11" max="11" width="41" style="7" customWidth="1"/>
    <col min="12" max="12" width="16.44140625" style="7" customWidth="1"/>
    <col min="13" max="16384" width="18.6640625" style="7"/>
  </cols>
  <sheetData>
    <row r="1" spans="1:12">
      <c r="A1" s="13"/>
      <c r="B1" s="300" t="s">
        <v>11</v>
      </c>
      <c r="C1" s="300"/>
      <c r="D1" s="300"/>
      <c r="E1" s="300"/>
      <c r="F1" s="300"/>
      <c r="G1" s="300"/>
      <c r="H1" s="300"/>
      <c r="I1" s="300"/>
      <c r="J1" s="301"/>
    </row>
    <row r="2" spans="1:12">
      <c r="A2" s="17"/>
      <c r="B2" s="302" t="s">
        <v>110</v>
      </c>
      <c r="C2" s="302"/>
      <c r="D2" s="302"/>
      <c r="E2" s="302"/>
      <c r="F2" s="302"/>
      <c r="G2" s="302"/>
      <c r="H2" s="302"/>
      <c r="I2" s="302"/>
      <c r="J2" s="303"/>
    </row>
    <row r="3" spans="1:12" ht="84.75" customHeight="1">
      <c r="A3" s="116" t="s">
        <v>0</v>
      </c>
      <c r="B3" s="356" t="s">
        <v>1</v>
      </c>
      <c r="C3" s="358"/>
      <c r="D3" s="358"/>
      <c r="E3" s="357"/>
      <c r="F3" s="108" t="s">
        <v>119</v>
      </c>
      <c r="G3" s="108" t="s">
        <v>124</v>
      </c>
      <c r="H3" s="356" t="s">
        <v>400</v>
      </c>
      <c r="I3" s="357"/>
      <c r="J3" s="110" t="s">
        <v>401</v>
      </c>
    </row>
    <row r="4" spans="1:12" ht="14.25" customHeight="1">
      <c r="A4" s="90">
        <v>1</v>
      </c>
      <c r="B4" s="356">
        <v>2</v>
      </c>
      <c r="C4" s="358"/>
      <c r="D4" s="358"/>
      <c r="E4" s="357"/>
      <c r="F4" s="108">
        <v>3</v>
      </c>
      <c r="G4" s="108">
        <v>4</v>
      </c>
      <c r="H4" s="356">
        <v>5</v>
      </c>
      <c r="I4" s="357"/>
      <c r="J4" s="110">
        <v>6</v>
      </c>
    </row>
    <row r="5" spans="1:12">
      <c r="A5" s="22" t="s">
        <v>51</v>
      </c>
      <c r="B5" s="383" t="s">
        <v>49</v>
      </c>
      <c r="C5" s="384"/>
      <c r="D5" s="384"/>
      <c r="E5" s="384"/>
      <c r="F5" s="224">
        <v>252764418.44999999</v>
      </c>
      <c r="G5" s="224">
        <v>257009957.97999999</v>
      </c>
      <c r="H5" s="361">
        <f>SUM(G5-F5)</f>
        <v>4245539.5300000012</v>
      </c>
      <c r="I5" s="362"/>
      <c r="J5" s="251" t="s">
        <v>740</v>
      </c>
    </row>
    <row r="6" spans="1:12" ht="45" customHeight="1">
      <c r="A6" s="107" t="s">
        <v>52</v>
      </c>
      <c r="B6" s="383" t="s">
        <v>17</v>
      </c>
      <c r="C6" s="384"/>
      <c r="D6" s="384"/>
      <c r="E6" s="384"/>
      <c r="F6" s="203" t="s">
        <v>102</v>
      </c>
      <c r="G6" s="225">
        <v>0</v>
      </c>
      <c r="H6" s="285" t="s">
        <v>102</v>
      </c>
      <c r="I6" s="287"/>
      <c r="J6" s="123" t="s">
        <v>102</v>
      </c>
      <c r="K6" s="180"/>
      <c r="L6" s="180"/>
    </row>
    <row r="7" spans="1:12" ht="30" customHeight="1">
      <c r="A7" s="107" t="s">
        <v>48</v>
      </c>
      <c r="B7" s="271" t="s">
        <v>18</v>
      </c>
      <c r="C7" s="271"/>
      <c r="D7" s="383"/>
      <c r="E7" s="383"/>
      <c r="F7" s="224">
        <v>7934724.3799999999</v>
      </c>
      <c r="G7" s="224">
        <v>8049603.0599999996</v>
      </c>
      <c r="H7" s="361">
        <f>SUM(G7-F7)</f>
        <v>114878.6799999997</v>
      </c>
      <c r="I7" s="362"/>
      <c r="J7" s="251" t="s">
        <v>741</v>
      </c>
    </row>
    <row r="8" spans="1:12">
      <c r="A8" s="107" t="s">
        <v>53</v>
      </c>
      <c r="B8" s="383" t="s">
        <v>125</v>
      </c>
      <c r="C8" s="384"/>
      <c r="D8" s="384"/>
      <c r="E8" s="384"/>
      <c r="F8" s="399"/>
      <c r="G8" s="399"/>
      <c r="H8" s="399"/>
      <c r="I8" s="399"/>
      <c r="J8" s="400"/>
    </row>
    <row r="9" spans="1:12" ht="30" customHeight="1">
      <c r="A9" s="396" t="s">
        <v>0</v>
      </c>
      <c r="B9" s="283" t="s">
        <v>1</v>
      </c>
      <c r="C9" s="285" t="s">
        <v>119</v>
      </c>
      <c r="D9" s="286"/>
      <c r="E9" s="287"/>
      <c r="F9" s="285" t="s">
        <v>124</v>
      </c>
      <c r="G9" s="287"/>
      <c r="H9" s="285" t="s">
        <v>50</v>
      </c>
      <c r="I9" s="286"/>
      <c r="J9" s="287"/>
    </row>
    <row r="10" spans="1:12" ht="130.5" customHeight="1">
      <c r="A10" s="397"/>
      <c r="B10" s="398"/>
      <c r="C10" s="125" t="s">
        <v>128</v>
      </c>
      <c r="D10" s="285" t="s">
        <v>127</v>
      </c>
      <c r="E10" s="287"/>
      <c r="F10" s="125" t="s">
        <v>128</v>
      </c>
      <c r="G10" s="125" t="s">
        <v>127</v>
      </c>
      <c r="H10" s="285" t="s">
        <v>128</v>
      </c>
      <c r="I10" s="287"/>
      <c r="J10" s="125" t="s">
        <v>127</v>
      </c>
    </row>
    <row r="11" spans="1:12" ht="27.6">
      <c r="A11" s="60" t="s">
        <v>71</v>
      </c>
      <c r="B11" s="19" t="s">
        <v>54</v>
      </c>
      <c r="C11" s="385">
        <f>SUM(C13+C14+C16+C17+C18+C19)</f>
        <v>2510525.7000000002</v>
      </c>
      <c r="D11" s="367"/>
      <c r="E11" s="368"/>
      <c r="F11" s="385">
        <f>SUM(F13+F14+F16+F17+F18+F19)</f>
        <v>2759548.88</v>
      </c>
      <c r="G11" s="395"/>
      <c r="H11" s="371">
        <v>9.92</v>
      </c>
      <c r="I11" s="372"/>
      <c r="J11" s="393"/>
    </row>
    <row r="12" spans="1:12">
      <c r="A12" s="187"/>
      <c r="B12" s="20" t="s">
        <v>120</v>
      </c>
      <c r="C12" s="386"/>
      <c r="D12" s="369"/>
      <c r="E12" s="370"/>
      <c r="F12" s="386"/>
      <c r="G12" s="388"/>
      <c r="H12" s="373"/>
      <c r="I12" s="374"/>
      <c r="J12" s="394"/>
    </row>
    <row r="13" spans="1:12" ht="96.6">
      <c r="A13" s="187" t="s">
        <v>129</v>
      </c>
      <c r="B13" s="20" t="s">
        <v>121</v>
      </c>
      <c r="C13" s="226">
        <v>0</v>
      </c>
      <c r="D13" s="365"/>
      <c r="E13" s="366"/>
      <c r="F13" s="226">
        <v>857.82</v>
      </c>
      <c r="G13" s="126"/>
      <c r="H13" s="363">
        <v>100</v>
      </c>
      <c r="I13" s="364"/>
      <c r="J13" s="185"/>
    </row>
    <row r="14" spans="1:12" ht="41.4">
      <c r="A14" s="186" t="s">
        <v>130</v>
      </c>
      <c r="B14" s="184" t="s">
        <v>122</v>
      </c>
      <c r="C14" s="227">
        <v>0</v>
      </c>
      <c r="D14" s="285"/>
      <c r="E14" s="287"/>
      <c r="F14" s="227">
        <v>0</v>
      </c>
      <c r="G14" s="126"/>
      <c r="H14" s="363"/>
      <c r="I14" s="364"/>
      <c r="J14" s="185"/>
    </row>
    <row r="15" spans="1:12">
      <c r="A15" s="186" t="s">
        <v>131</v>
      </c>
      <c r="B15" s="184" t="s">
        <v>202</v>
      </c>
      <c r="C15" s="228"/>
      <c r="D15" s="285"/>
      <c r="E15" s="287"/>
      <c r="F15" s="228"/>
      <c r="G15" s="126"/>
      <c r="H15" s="363"/>
      <c r="I15" s="364"/>
      <c r="J15" s="185"/>
    </row>
    <row r="16" spans="1:12" ht="81.75" customHeight="1">
      <c r="A16" s="186" t="s">
        <v>132</v>
      </c>
      <c r="B16" s="184" t="s">
        <v>203</v>
      </c>
      <c r="C16" s="228">
        <v>490178.76</v>
      </c>
      <c r="D16" s="365"/>
      <c r="E16" s="366"/>
      <c r="F16" s="228">
        <v>271701.7</v>
      </c>
      <c r="G16" s="126"/>
      <c r="H16" s="363">
        <v>-44.57</v>
      </c>
      <c r="I16" s="364"/>
      <c r="J16" s="185"/>
    </row>
    <row r="17" spans="1:10">
      <c r="A17" s="186" t="s">
        <v>133</v>
      </c>
      <c r="B17" s="184" t="s">
        <v>123</v>
      </c>
      <c r="C17" s="228">
        <v>462032.07</v>
      </c>
      <c r="D17" s="365"/>
      <c r="E17" s="366"/>
      <c r="F17" s="228">
        <v>512414.4</v>
      </c>
      <c r="G17" s="126"/>
      <c r="H17" s="363">
        <v>10.9</v>
      </c>
      <c r="I17" s="364"/>
      <c r="J17" s="185"/>
    </row>
    <row r="18" spans="1:10" ht="27.6">
      <c r="A18" s="186" t="s">
        <v>204</v>
      </c>
      <c r="B18" s="184" t="s">
        <v>205</v>
      </c>
      <c r="C18" s="228">
        <v>378244.18</v>
      </c>
      <c r="D18" s="365"/>
      <c r="E18" s="366"/>
      <c r="F18" s="228">
        <v>310710.53000000003</v>
      </c>
      <c r="G18" s="126"/>
      <c r="H18" s="363">
        <v>-17.850000000000001</v>
      </c>
      <c r="I18" s="364"/>
      <c r="J18" s="185"/>
    </row>
    <row r="19" spans="1:10" ht="27.6">
      <c r="A19" s="186" t="s">
        <v>206</v>
      </c>
      <c r="B19" s="184" t="s">
        <v>418</v>
      </c>
      <c r="C19" s="228">
        <v>1180070.69</v>
      </c>
      <c r="D19" s="365"/>
      <c r="E19" s="366"/>
      <c r="F19" s="228">
        <v>1663864.43</v>
      </c>
      <c r="G19" s="126"/>
      <c r="H19" s="363">
        <v>41</v>
      </c>
      <c r="I19" s="364"/>
      <c r="J19" s="185"/>
    </row>
    <row r="20" spans="1:10">
      <c r="A20" s="188" t="s">
        <v>66</v>
      </c>
      <c r="B20" s="19"/>
      <c r="C20" s="228"/>
      <c r="D20" s="285"/>
      <c r="E20" s="287"/>
      <c r="F20" s="228"/>
      <c r="G20" s="126"/>
      <c r="H20" s="363"/>
      <c r="I20" s="364"/>
      <c r="J20" s="185"/>
    </row>
    <row r="21" spans="1:10">
      <c r="A21" s="19" t="s">
        <v>72</v>
      </c>
      <c r="B21" s="19" t="s">
        <v>55</v>
      </c>
      <c r="C21" s="385">
        <f>SUM(C23:C29)</f>
        <v>30346241.539999999</v>
      </c>
      <c r="D21" s="367"/>
      <c r="E21" s="368"/>
      <c r="F21" s="385">
        <f>SUM(F23:F29)</f>
        <v>39978995.960000001</v>
      </c>
      <c r="G21" s="387"/>
      <c r="H21" s="371">
        <v>31.74</v>
      </c>
      <c r="I21" s="372"/>
      <c r="J21" s="393"/>
    </row>
    <row r="22" spans="1:10">
      <c r="A22" s="20"/>
      <c r="B22" s="20" t="s">
        <v>120</v>
      </c>
      <c r="C22" s="386"/>
      <c r="D22" s="369"/>
      <c r="E22" s="370"/>
      <c r="F22" s="386"/>
      <c r="G22" s="388"/>
      <c r="H22" s="373"/>
      <c r="I22" s="374"/>
      <c r="J22" s="394"/>
    </row>
    <row r="23" spans="1:10" ht="96.6">
      <c r="A23" s="187" t="s">
        <v>80</v>
      </c>
      <c r="B23" s="20" t="s">
        <v>121</v>
      </c>
      <c r="C23" s="228">
        <v>0</v>
      </c>
      <c r="D23" s="365"/>
      <c r="E23" s="366"/>
      <c r="F23" s="228">
        <v>436145.82</v>
      </c>
      <c r="G23" s="124"/>
      <c r="H23" s="363">
        <v>100</v>
      </c>
      <c r="I23" s="364"/>
      <c r="J23" s="53"/>
    </row>
    <row r="24" spans="1:10" ht="41.4">
      <c r="A24" s="186" t="s">
        <v>81</v>
      </c>
      <c r="B24" s="184" t="s">
        <v>122</v>
      </c>
      <c r="C24" s="227">
        <v>490000</v>
      </c>
      <c r="D24" s="285"/>
      <c r="E24" s="287"/>
      <c r="F24" s="227">
        <v>0</v>
      </c>
      <c r="G24" s="124"/>
      <c r="H24" s="363">
        <v>-100</v>
      </c>
      <c r="I24" s="364"/>
      <c r="J24" s="53"/>
    </row>
    <row r="25" spans="1:10">
      <c r="A25" s="186" t="s">
        <v>134</v>
      </c>
      <c r="B25" s="184" t="s">
        <v>202</v>
      </c>
      <c r="C25" s="228"/>
      <c r="D25" s="285"/>
      <c r="E25" s="287"/>
      <c r="F25" s="228"/>
      <c r="G25" s="124"/>
      <c r="H25" s="363"/>
      <c r="I25" s="364"/>
      <c r="J25" s="53"/>
    </row>
    <row r="26" spans="1:10" ht="69">
      <c r="A26" s="186" t="s">
        <v>135</v>
      </c>
      <c r="B26" s="184" t="s">
        <v>203</v>
      </c>
      <c r="C26" s="228">
        <v>1002273.03</v>
      </c>
      <c r="D26" s="365"/>
      <c r="E26" s="366"/>
      <c r="F26" s="228">
        <f>861518.62-32812.7-28776.18</f>
        <v>799929.74</v>
      </c>
      <c r="G26" s="124"/>
      <c r="H26" s="363">
        <v>-20.190000000000001</v>
      </c>
      <c r="I26" s="364"/>
      <c r="J26" s="53"/>
    </row>
    <row r="27" spans="1:10">
      <c r="A27" s="186" t="s">
        <v>136</v>
      </c>
      <c r="B27" s="184" t="s">
        <v>123</v>
      </c>
      <c r="C27" s="228">
        <v>5225.4399999999996</v>
      </c>
      <c r="D27" s="365"/>
      <c r="E27" s="366"/>
      <c r="F27" s="228">
        <v>32812.699999999997</v>
      </c>
      <c r="G27" s="124"/>
      <c r="H27" s="363">
        <v>527.94000000000005</v>
      </c>
      <c r="I27" s="364"/>
      <c r="J27" s="53"/>
    </row>
    <row r="28" spans="1:10" ht="27.6">
      <c r="A28" s="186" t="s">
        <v>207</v>
      </c>
      <c r="B28" s="184" t="s">
        <v>205</v>
      </c>
      <c r="C28" s="228">
        <f>18020.59+2675.26</f>
        <v>20695.849999999999</v>
      </c>
      <c r="D28" s="365"/>
      <c r="E28" s="366"/>
      <c r="F28" s="228">
        <v>28776.18</v>
      </c>
      <c r="G28" s="124"/>
      <c r="H28" s="363">
        <v>39.04</v>
      </c>
      <c r="I28" s="364"/>
      <c r="J28" s="53"/>
    </row>
    <row r="29" spans="1:10" ht="27.6">
      <c r="A29" s="186" t="s">
        <v>208</v>
      </c>
      <c r="B29" s="184" t="s">
        <v>126</v>
      </c>
      <c r="C29" s="228">
        <v>28828047.219999999</v>
      </c>
      <c r="D29" s="365"/>
      <c r="E29" s="366"/>
      <c r="F29" s="228">
        <v>38681331.520000003</v>
      </c>
      <c r="G29" s="124"/>
      <c r="H29" s="363">
        <v>34.18</v>
      </c>
      <c r="I29" s="364"/>
      <c r="J29" s="53"/>
    </row>
    <row r="30" spans="1:10">
      <c r="A30" s="59"/>
      <c r="B30" s="60"/>
      <c r="C30" s="64"/>
      <c r="D30" s="358"/>
      <c r="E30" s="358"/>
      <c r="F30" s="61"/>
      <c r="G30" s="61"/>
      <c r="H30" s="358"/>
      <c r="I30" s="358"/>
      <c r="J30" s="62"/>
    </row>
    <row r="31" spans="1:10" s="52" customFormat="1" ht="38.25" customHeight="1">
      <c r="A31" s="84" t="s">
        <v>368</v>
      </c>
      <c r="B31" s="378" t="s">
        <v>369</v>
      </c>
      <c r="C31" s="379"/>
      <c r="D31" s="379"/>
      <c r="E31" s="379"/>
      <c r="F31" s="379"/>
      <c r="G31" s="379"/>
      <c r="H31" s="379"/>
      <c r="I31" s="379"/>
      <c r="J31" s="380"/>
    </row>
    <row r="32" spans="1:10" ht="106.5" customHeight="1">
      <c r="A32" s="83"/>
      <c r="B32" s="285" t="s">
        <v>370</v>
      </c>
      <c r="C32" s="287"/>
      <c r="D32" s="102" t="s">
        <v>371</v>
      </c>
      <c r="E32" s="102" t="s">
        <v>372</v>
      </c>
      <c r="F32" s="102" t="s">
        <v>373</v>
      </c>
      <c r="G32" s="102" t="s">
        <v>374</v>
      </c>
      <c r="H32" s="102" t="s">
        <v>375</v>
      </c>
      <c r="I32" s="102" t="s">
        <v>376</v>
      </c>
      <c r="J32" s="102" t="s">
        <v>377</v>
      </c>
    </row>
    <row r="33" spans="1:11" ht="13.95" customHeight="1">
      <c r="A33" s="87" t="s">
        <v>83</v>
      </c>
      <c r="B33" s="197" t="s">
        <v>378</v>
      </c>
      <c r="C33" s="198"/>
      <c r="D33" s="198"/>
      <c r="E33" s="198"/>
      <c r="F33" s="198"/>
      <c r="G33" s="198"/>
      <c r="H33" s="198"/>
      <c r="I33" s="198"/>
      <c r="J33" s="199"/>
    </row>
    <row r="34" spans="1:11" ht="81" customHeight="1">
      <c r="A34" s="96" t="s">
        <v>90</v>
      </c>
      <c r="B34" s="381" t="s">
        <v>480</v>
      </c>
      <c r="C34" s="382"/>
      <c r="D34" s="118" t="s">
        <v>484</v>
      </c>
      <c r="E34" s="119" t="s">
        <v>487</v>
      </c>
      <c r="F34" s="183">
        <v>290</v>
      </c>
      <c r="G34" s="182">
        <v>240</v>
      </c>
      <c r="H34" s="88">
        <f>G34/F34</f>
        <v>0.82758620689655171</v>
      </c>
      <c r="I34" s="54" t="s">
        <v>423</v>
      </c>
      <c r="J34" s="97" t="s">
        <v>459</v>
      </c>
      <c r="K34" s="11"/>
    </row>
    <row r="35" spans="1:11" ht="83.25" customHeight="1">
      <c r="A35" s="96" t="s">
        <v>91</v>
      </c>
      <c r="B35" s="381" t="s">
        <v>735</v>
      </c>
      <c r="C35" s="382"/>
      <c r="D35" s="118" t="s">
        <v>483</v>
      </c>
      <c r="E35" s="119" t="s">
        <v>736</v>
      </c>
      <c r="F35" s="183">
        <v>938</v>
      </c>
      <c r="G35" s="120">
        <v>856</v>
      </c>
      <c r="H35" s="88">
        <f t="shared" ref="H35:H46" si="0">G35/F35</f>
        <v>0.91257995735607678</v>
      </c>
      <c r="I35" s="54" t="s">
        <v>423</v>
      </c>
      <c r="J35" s="97" t="s">
        <v>412</v>
      </c>
    </row>
    <row r="36" spans="1:11" ht="45.6" customHeight="1">
      <c r="A36" s="96" t="s">
        <v>92</v>
      </c>
      <c r="B36" s="381" t="s">
        <v>737</v>
      </c>
      <c r="C36" s="382"/>
      <c r="D36" s="119" t="s">
        <v>481</v>
      </c>
      <c r="E36" s="119" t="s">
        <v>738</v>
      </c>
      <c r="F36" s="183">
        <v>790</v>
      </c>
      <c r="G36" s="120">
        <v>419</v>
      </c>
      <c r="H36" s="88">
        <f t="shared" si="0"/>
        <v>0.53037974683544309</v>
      </c>
      <c r="I36" s="54" t="s">
        <v>423</v>
      </c>
      <c r="J36" s="97" t="s">
        <v>413</v>
      </c>
    </row>
    <row r="37" spans="1:11" ht="76.95" customHeight="1">
      <c r="A37" s="96" t="s">
        <v>382</v>
      </c>
      <c r="B37" s="381" t="s">
        <v>485</v>
      </c>
      <c r="C37" s="382"/>
      <c r="D37" s="119" t="s">
        <v>483</v>
      </c>
      <c r="E37" s="119" t="s">
        <v>738</v>
      </c>
      <c r="F37" s="183">
        <v>62</v>
      </c>
      <c r="G37" s="120">
        <v>64</v>
      </c>
      <c r="H37" s="88">
        <f t="shared" si="0"/>
        <v>1.032258064516129</v>
      </c>
      <c r="I37" s="54" t="s">
        <v>423</v>
      </c>
      <c r="J37" s="97" t="s">
        <v>412</v>
      </c>
    </row>
    <row r="38" spans="1:11" ht="63" customHeight="1">
      <c r="A38" s="96" t="s">
        <v>383</v>
      </c>
      <c r="B38" s="381" t="s">
        <v>482</v>
      </c>
      <c r="C38" s="382"/>
      <c r="D38" s="119" t="s">
        <v>483</v>
      </c>
      <c r="E38" s="119" t="s">
        <v>738</v>
      </c>
      <c r="F38" s="229">
        <v>119</v>
      </c>
      <c r="G38" s="121">
        <v>109</v>
      </c>
      <c r="H38" s="88">
        <f t="shared" si="0"/>
        <v>0.91596638655462181</v>
      </c>
      <c r="I38" s="54" t="s">
        <v>423</v>
      </c>
      <c r="J38" s="97" t="s">
        <v>412</v>
      </c>
    </row>
    <row r="39" spans="1:11" s="8" customFormat="1" ht="41.4">
      <c r="A39" s="96" t="s">
        <v>384</v>
      </c>
      <c r="B39" s="381" t="s">
        <v>486</v>
      </c>
      <c r="C39" s="382"/>
      <c r="D39" s="119" t="s">
        <v>483</v>
      </c>
      <c r="E39" s="119" t="s">
        <v>487</v>
      </c>
      <c r="F39" s="183">
        <v>2</v>
      </c>
      <c r="G39" s="183">
        <v>2</v>
      </c>
      <c r="H39" s="88">
        <f t="shared" si="0"/>
        <v>1</v>
      </c>
      <c r="I39" s="54" t="s">
        <v>423</v>
      </c>
      <c r="J39" s="97" t="s">
        <v>412</v>
      </c>
    </row>
    <row r="40" spans="1:11" s="8" customFormat="1" ht="41.4">
      <c r="A40" s="96" t="s">
        <v>385</v>
      </c>
      <c r="B40" s="381" t="s">
        <v>488</v>
      </c>
      <c r="C40" s="382"/>
      <c r="D40" s="119" t="s">
        <v>483</v>
      </c>
      <c r="E40" s="119" t="s">
        <v>487</v>
      </c>
      <c r="F40" s="183">
        <v>1</v>
      </c>
      <c r="G40" s="183">
        <v>1</v>
      </c>
      <c r="H40" s="88">
        <f t="shared" si="0"/>
        <v>1</v>
      </c>
      <c r="I40" s="54" t="s">
        <v>423</v>
      </c>
      <c r="J40" s="97" t="s">
        <v>412</v>
      </c>
    </row>
    <row r="41" spans="1:11" s="8" customFormat="1" ht="47.25" customHeight="1">
      <c r="A41" s="96" t="s">
        <v>386</v>
      </c>
      <c r="B41" s="381" t="s">
        <v>489</v>
      </c>
      <c r="C41" s="382"/>
      <c r="D41" s="119" t="s">
        <v>483</v>
      </c>
      <c r="E41" s="119" t="s">
        <v>487</v>
      </c>
      <c r="F41" s="183">
        <v>9</v>
      </c>
      <c r="G41" s="183">
        <v>9</v>
      </c>
      <c r="H41" s="88">
        <f t="shared" si="0"/>
        <v>1</v>
      </c>
      <c r="I41" s="54" t="s">
        <v>423</v>
      </c>
      <c r="J41" s="97" t="s">
        <v>412</v>
      </c>
    </row>
    <row r="42" spans="1:11" s="8" customFormat="1" ht="41.4">
      <c r="A42" s="96" t="s">
        <v>414</v>
      </c>
      <c r="B42" s="381" t="s">
        <v>490</v>
      </c>
      <c r="C42" s="382"/>
      <c r="D42" s="119" t="s">
        <v>483</v>
      </c>
      <c r="E42" s="119" t="s">
        <v>487</v>
      </c>
      <c r="F42" s="183">
        <v>16</v>
      </c>
      <c r="G42" s="183">
        <v>16</v>
      </c>
      <c r="H42" s="88">
        <f t="shared" si="0"/>
        <v>1</v>
      </c>
      <c r="I42" s="54" t="s">
        <v>423</v>
      </c>
      <c r="J42" s="97" t="s">
        <v>412</v>
      </c>
    </row>
    <row r="43" spans="1:11" s="8" customFormat="1" ht="47.25" customHeight="1">
      <c r="A43" s="96" t="s">
        <v>415</v>
      </c>
      <c r="B43" s="381" t="s">
        <v>491</v>
      </c>
      <c r="C43" s="382"/>
      <c r="D43" s="119" t="s">
        <v>483</v>
      </c>
      <c r="E43" s="119" t="s">
        <v>487</v>
      </c>
      <c r="F43" s="183">
        <v>28</v>
      </c>
      <c r="G43" s="183">
        <v>28</v>
      </c>
      <c r="H43" s="88">
        <f t="shared" si="0"/>
        <v>1</v>
      </c>
      <c r="I43" s="54" t="s">
        <v>423</v>
      </c>
      <c r="J43" s="97" t="s">
        <v>412</v>
      </c>
    </row>
    <row r="44" spans="1:11" s="8" customFormat="1" ht="41.4">
      <c r="A44" s="96" t="s">
        <v>416</v>
      </c>
      <c r="B44" s="381" t="s">
        <v>492</v>
      </c>
      <c r="C44" s="382"/>
      <c r="D44" s="119" t="s">
        <v>483</v>
      </c>
      <c r="E44" s="119" t="s">
        <v>487</v>
      </c>
      <c r="F44" s="183">
        <v>2</v>
      </c>
      <c r="G44" s="183">
        <v>2</v>
      </c>
      <c r="H44" s="88">
        <f t="shared" si="0"/>
        <v>1</v>
      </c>
      <c r="I44" s="54" t="s">
        <v>423</v>
      </c>
      <c r="J44" s="97" t="s">
        <v>412</v>
      </c>
    </row>
    <row r="45" spans="1:11" s="8" customFormat="1" ht="54" customHeight="1">
      <c r="A45" s="96" t="s">
        <v>417</v>
      </c>
      <c r="B45" s="381" t="s">
        <v>493</v>
      </c>
      <c r="C45" s="382"/>
      <c r="D45" s="119" t="s">
        <v>483</v>
      </c>
      <c r="E45" s="119" t="s">
        <v>487</v>
      </c>
      <c r="F45" s="183">
        <v>38</v>
      </c>
      <c r="G45" s="183">
        <v>38</v>
      </c>
      <c r="H45" s="88">
        <f t="shared" ref="H45" si="1">G45/F45</f>
        <v>1</v>
      </c>
      <c r="I45" s="54" t="s">
        <v>423</v>
      </c>
      <c r="J45" s="97" t="s">
        <v>412</v>
      </c>
    </row>
    <row r="46" spans="1:11" s="8" customFormat="1" ht="41.4">
      <c r="A46" s="96" t="s">
        <v>424</v>
      </c>
      <c r="B46" s="381" t="s">
        <v>494</v>
      </c>
      <c r="C46" s="382"/>
      <c r="D46" s="119" t="s">
        <v>483</v>
      </c>
      <c r="E46" s="119" t="s">
        <v>487</v>
      </c>
      <c r="F46" s="183">
        <v>61</v>
      </c>
      <c r="G46" s="183">
        <f>F46</f>
        <v>61</v>
      </c>
      <c r="H46" s="88">
        <f t="shared" si="0"/>
        <v>1</v>
      </c>
      <c r="I46" s="54" t="s">
        <v>423</v>
      </c>
      <c r="J46" s="97" t="s">
        <v>412</v>
      </c>
    </row>
    <row r="47" spans="1:11" s="8" customFormat="1" ht="41.4">
      <c r="A47" s="96" t="s">
        <v>424</v>
      </c>
      <c r="B47" s="381" t="s">
        <v>495</v>
      </c>
      <c r="C47" s="382"/>
      <c r="D47" s="119" t="s">
        <v>483</v>
      </c>
      <c r="E47" s="119" t="s">
        <v>487</v>
      </c>
      <c r="F47" s="183">
        <v>9</v>
      </c>
      <c r="G47" s="183">
        <f t="shared" ref="G47:G48" si="2">F47</f>
        <v>9</v>
      </c>
      <c r="H47" s="88">
        <f t="shared" ref="H47:H48" si="3">G47/F47</f>
        <v>1</v>
      </c>
      <c r="I47" s="54" t="s">
        <v>423</v>
      </c>
      <c r="J47" s="97" t="s">
        <v>412</v>
      </c>
    </row>
    <row r="48" spans="1:11" s="8" customFormat="1" ht="41.4">
      <c r="A48" s="96" t="s">
        <v>424</v>
      </c>
      <c r="B48" s="381" t="s">
        <v>496</v>
      </c>
      <c r="C48" s="382"/>
      <c r="D48" s="119" t="s">
        <v>483</v>
      </c>
      <c r="E48" s="119" t="s">
        <v>487</v>
      </c>
      <c r="F48" s="183">
        <v>15</v>
      </c>
      <c r="G48" s="183">
        <f t="shared" si="2"/>
        <v>15</v>
      </c>
      <c r="H48" s="88">
        <f t="shared" si="3"/>
        <v>1</v>
      </c>
      <c r="I48" s="54" t="s">
        <v>423</v>
      </c>
      <c r="J48" s="97" t="s">
        <v>412</v>
      </c>
    </row>
    <row r="49" spans="1:10" s="40" customFormat="1">
      <c r="A49" s="84" t="s">
        <v>143</v>
      </c>
      <c r="B49" s="390" t="s">
        <v>44</v>
      </c>
      <c r="C49" s="391"/>
      <c r="D49" s="391"/>
      <c r="E49" s="391"/>
      <c r="F49" s="391"/>
      <c r="G49" s="391"/>
      <c r="H49" s="391"/>
      <c r="I49" s="391"/>
      <c r="J49" s="392"/>
    </row>
    <row r="50" spans="1:10" s="40" customFormat="1" ht="30" customHeight="1">
      <c r="A50" s="389" t="s">
        <v>0</v>
      </c>
      <c r="B50" s="288" t="s">
        <v>137</v>
      </c>
      <c r="C50" s="288" t="s">
        <v>138</v>
      </c>
      <c r="D50" s="288"/>
      <c r="E50" s="288"/>
      <c r="F50" s="288" t="s">
        <v>139</v>
      </c>
      <c r="G50" s="288"/>
      <c r="H50" s="375" t="s">
        <v>50</v>
      </c>
      <c r="I50" s="376"/>
      <c r="J50" s="377"/>
    </row>
    <row r="51" spans="1:10" s="40" customFormat="1" ht="41.4">
      <c r="A51" s="389"/>
      <c r="B51" s="288"/>
      <c r="C51" s="102" t="s">
        <v>128</v>
      </c>
      <c r="D51" s="285" t="s">
        <v>142</v>
      </c>
      <c r="E51" s="287"/>
      <c r="F51" s="102" t="s">
        <v>128</v>
      </c>
      <c r="G51" s="102" t="s">
        <v>142</v>
      </c>
      <c r="H51" s="285" t="s">
        <v>128</v>
      </c>
      <c r="I51" s="287"/>
      <c r="J51" s="102" t="s">
        <v>142</v>
      </c>
    </row>
    <row r="52" spans="1:10" s="40" customFormat="1">
      <c r="A52" s="78" t="s">
        <v>104</v>
      </c>
      <c r="B52" s="98" t="s">
        <v>128</v>
      </c>
      <c r="C52" s="54">
        <v>73909</v>
      </c>
      <c r="D52" s="312">
        <v>1951</v>
      </c>
      <c r="E52" s="313"/>
      <c r="F52" s="54">
        <f>71564+G52</f>
        <v>73375</v>
      </c>
      <c r="G52" s="54">
        <v>1811</v>
      </c>
      <c r="H52" s="310">
        <f>F52/C52-100%</f>
        <v>-7.2251011378857699E-3</v>
      </c>
      <c r="I52" s="311"/>
      <c r="J52" s="85">
        <f>G52/D52-100%</f>
        <v>-7.1758072783188132E-2</v>
      </c>
    </row>
    <row r="53" spans="1:10" s="40" customFormat="1">
      <c r="A53" s="78" t="s">
        <v>109</v>
      </c>
      <c r="B53" s="98" t="s">
        <v>140</v>
      </c>
      <c r="C53" s="54">
        <v>73909</v>
      </c>
      <c r="D53" s="312">
        <v>1951</v>
      </c>
      <c r="E53" s="313"/>
      <c r="F53" s="54">
        <f>F52</f>
        <v>73375</v>
      </c>
      <c r="G53" s="54">
        <f>G52</f>
        <v>1811</v>
      </c>
      <c r="H53" s="310">
        <f>F53/C53-100%</f>
        <v>-7.2251011378857699E-3</v>
      </c>
      <c r="I53" s="311"/>
      <c r="J53" s="85">
        <f>G53/D53-100%</f>
        <v>-7.1758072783188132E-2</v>
      </c>
    </row>
    <row r="54" spans="1:10" s="40" customFormat="1" ht="41.4">
      <c r="A54" s="78" t="s">
        <v>115</v>
      </c>
      <c r="B54" s="99" t="s">
        <v>141</v>
      </c>
      <c r="C54" s="20"/>
      <c r="D54" s="312"/>
      <c r="E54" s="313"/>
      <c r="F54" s="20"/>
      <c r="G54" s="20"/>
      <c r="H54" s="312"/>
      <c r="I54" s="313"/>
      <c r="J54" s="86"/>
    </row>
    <row r="55" spans="1:10">
      <c r="A55" s="23" t="s">
        <v>149</v>
      </c>
      <c r="B55" s="314" t="s">
        <v>19</v>
      </c>
      <c r="C55" s="315"/>
      <c r="D55" s="315"/>
      <c r="E55" s="315"/>
      <c r="F55" s="315"/>
      <c r="G55" s="315"/>
      <c r="H55" s="315"/>
      <c r="I55" s="315"/>
      <c r="J55" s="316"/>
    </row>
    <row r="56" spans="1:10" s="52" customFormat="1" ht="48" customHeight="1">
      <c r="A56" s="98" t="s">
        <v>0</v>
      </c>
      <c r="B56" s="285" t="s">
        <v>144</v>
      </c>
      <c r="C56" s="287"/>
      <c r="D56" s="285" t="s">
        <v>128</v>
      </c>
      <c r="E56" s="287"/>
      <c r="F56" s="285" t="s">
        <v>145</v>
      </c>
      <c r="G56" s="287"/>
      <c r="H56" s="285" t="s">
        <v>146</v>
      </c>
      <c r="I56" s="286"/>
      <c r="J56" s="287"/>
    </row>
    <row r="57" spans="1:10" ht="51.75" customHeight="1">
      <c r="A57" s="6" t="s">
        <v>156</v>
      </c>
      <c r="B57" s="359" t="s">
        <v>147</v>
      </c>
      <c r="C57" s="359"/>
      <c r="D57" s="285">
        <v>42</v>
      </c>
      <c r="E57" s="287"/>
      <c r="F57" s="288">
        <v>42</v>
      </c>
      <c r="G57" s="288"/>
      <c r="H57" s="356"/>
      <c r="I57" s="358"/>
      <c r="J57" s="357"/>
    </row>
    <row r="58" spans="1:10" ht="47.25" customHeight="1">
      <c r="A58" s="6" t="s">
        <v>157</v>
      </c>
      <c r="B58" s="359" t="s">
        <v>148</v>
      </c>
      <c r="C58" s="359"/>
      <c r="D58" s="329"/>
      <c r="E58" s="330"/>
      <c r="F58" s="360"/>
      <c r="G58" s="360"/>
      <c r="H58" s="356"/>
      <c r="I58" s="358"/>
      <c r="J58" s="357"/>
    </row>
    <row r="59" spans="1:10" s="40" customFormat="1" ht="25.5" customHeight="1">
      <c r="A59" s="44" t="s">
        <v>160</v>
      </c>
      <c r="B59" s="340" t="s">
        <v>150</v>
      </c>
      <c r="C59" s="341"/>
      <c r="D59" s="341"/>
      <c r="E59" s="341"/>
      <c r="F59" s="341"/>
      <c r="G59" s="341"/>
      <c r="H59" s="341"/>
      <c r="I59" s="341"/>
      <c r="J59" s="342"/>
    </row>
    <row r="60" spans="1:10" s="46" customFormat="1">
      <c r="A60" s="45" t="s">
        <v>167</v>
      </c>
      <c r="B60" s="343" t="s">
        <v>158</v>
      </c>
      <c r="C60" s="344"/>
      <c r="D60" s="344"/>
      <c r="E60" s="344"/>
      <c r="F60" s="344"/>
      <c r="G60" s="344"/>
      <c r="H60" s="344"/>
      <c r="I60" s="344"/>
      <c r="J60" s="345"/>
    </row>
    <row r="61" spans="1:10" s="40" customFormat="1" ht="35.25" customHeight="1">
      <c r="A61" s="317" t="s">
        <v>0</v>
      </c>
      <c r="B61" s="323" t="s">
        <v>1</v>
      </c>
      <c r="C61" s="324"/>
      <c r="D61" s="324"/>
      <c r="E61" s="325"/>
      <c r="F61" s="296" t="s">
        <v>214</v>
      </c>
      <c r="G61" s="296"/>
      <c r="H61" s="292" t="s">
        <v>153</v>
      </c>
      <c r="I61" s="331"/>
      <c r="J61" s="293"/>
    </row>
    <row r="62" spans="1:10" s="40" customFormat="1" ht="44.25" customHeight="1">
      <c r="A62" s="317"/>
      <c r="B62" s="326"/>
      <c r="C62" s="327"/>
      <c r="D62" s="327"/>
      <c r="E62" s="328"/>
      <c r="F62" s="105" t="s">
        <v>151</v>
      </c>
      <c r="G62" s="105" t="s">
        <v>152</v>
      </c>
      <c r="H62" s="292" t="s">
        <v>151</v>
      </c>
      <c r="I62" s="293"/>
      <c r="J62" s="105" t="s">
        <v>154</v>
      </c>
    </row>
    <row r="63" spans="1:10" s="52" customFormat="1">
      <c r="A63" s="188" t="s">
        <v>333</v>
      </c>
      <c r="B63" s="191" t="s">
        <v>319</v>
      </c>
      <c r="C63" s="192"/>
      <c r="D63" s="192"/>
      <c r="E63" s="193"/>
      <c r="F63" s="194">
        <f>G63</f>
        <v>0</v>
      </c>
      <c r="G63" s="195"/>
      <c r="H63" s="321"/>
      <c r="I63" s="322"/>
      <c r="J63" s="196"/>
    </row>
    <row r="64" spans="1:10" s="40" customFormat="1">
      <c r="A64" s="49"/>
      <c r="B64" s="274" t="s">
        <v>411</v>
      </c>
      <c r="C64" s="275"/>
      <c r="D64" s="275"/>
      <c r="E64" s="276"/>
      <c r="F64" s="122"/>
      <c r="G64" s="122"/>
      <c r="H64" s="111"/>
      <c r="I64" s="112"/>
      <c r="J64" s="63"/>
    </row>
    <row r="65" spans="1:10" s="40" customFormat="1">
      <c r="A65" s="49" t="s">
        <v>334</v>
      </c>
      <c r="B65" s="67" t="s">
        <v>128</v>
      </c>
      <c r="C65" s="74"/>
      <c r="D65" s="74"/>
      <c r="E65" s="68"/>
      <c r="F65" s="338">
        <f>SUM(F67+F73)</f>
        <v>62784218.739999995</v>
      </c>
      <c r="G65" s="338">
        <v>62738220.609999999</v>
      </c>
      <c r="H65" s="332">
        <v>62784218.739999995</v>
      </c>
      <c r="I65" s="333"/>
      <c r="J65" s="338">
        <f>SUM(J67+J73)</f>
        <v>62738220.609999999</v>
      </c>
    </row>
    <row r="66" spans="1:10" s="40" customFormat="1" ht="15" customHeight="1">
      <c r="A66" s="47"/>
      <c r="B66" s="69" t="s">
        <v>155</v>
      </c>
      <c r="C66" s="71"/>
      <c r="D66" s="71"/>
      <c r="E66" s="70"/>
      <c r="F66" s="339"/>
      <c r="G66" s="339"/>
      <c r="H66" s="334"/>
      <c r="I66" s="335"/>
      <c r="J66" s="339"/>
    </row>
    <row r="67" spans="1:10" s="128" customFormat="1" ht="15" customHeight="1">
      <c r="A67" s="127" t="s">
        <v>335</v>
      </c>
      <c r="B67" s="318" t="s">
        <v>399</v>
      </c>
      <c r="C67" s="319"/>
      <c r="D67" s="319"/>
      <c r="E67" s="320"/>
      <c r="F67" s="230">
        <f>SUM(F68:F72)</f>
        <v>54121969.409999996</v>
      </c>
      <c r="G67" s="230">
        <f>SUM(G68:G72)</f>
        <v>54108111.589999996</v>
      </c>
      <c r="H67" s="336">
        <f>SUM(H68:I72)</f>
        <v>54121969.409999996</v>
      </c>
      <c r="I67" s="337"/>
      <c r="J67" s="231">
        <v>54108111.590000004</v>
      </c>
    </row>
    <row r="68" spans="1:10" s="40" customFormat="1" ht="36" customHeight="1">
      <c r="A68" s="47" t="s">
        <v>397</v>
      </c>
      <c r="B68" s="274" t="s">
        <v>498</v>
      </c>
      <c r="C68" s="275"/>
      <c r="D68" s="275"/>
      <c r="E68" s="276"/>
      <c r="F68" s="77">
        <v>23769749.59</v>
      </c>
      <c r="G68" s="77">
        <v>23769749.59</v>
      </c>
      <c r="H68" s="321">
        <f>F68</f>
        <v>23769749.59</v>
      </c>
      <c r="I68" s="322"/>
      <c r="J68" s="77">
        <v>23769749.59</v>
      </c>
    </row>
    <row r="69" spans="1:10" s="40" customFormat="1" ht="36" customHeight="1">
      <c r="A69" s="47" t="s">
        <v>398</v>
      </c>
      <c r="B69" s="274" t="s">
        <v>499</v>
      </c>
      <c r="C69" s="275"/>
      <c r="D69" s="275"/>
      <c r="E69" s="276"/>
      <c r="F69" s="77">
        <v>5812200</v>
      </c>
      <c r="G69" s="77">
        <v>5812200</v>
      </c>
      <c r="H69" s="321">
        <f t="shared" ref="H69:H72" si="4">F69</f>
        <v>5812200</v>
      </c>
      <c r="I69" s="322"/>
      <c r="J69" s="77">
        <v>5812200</v>
      </c>
    </row>
    <row r="70" spans="1:10" s="40" customFormat="1" ht="36" customHeight="1">
      <c r="A70" s="47" t="s">
        <v>420</v>
      </c>
      <c r="B70" s="274" t="s">
        <v>497</v>
      </c>
      <c r="C70" s="275"/>
      <c r="D70" s="275"/>
      <c r="E70" s="276"/>
      <c r="F70" s="77">
        <v>2486825.6</v>
      </c>
      <c r="G70" s="77">
        <v>2486825.6</v>
      </c>
      <c r="H70" s="321">
        <f t="shared" si="4"/>
        <v>2486825.6</v>
      </c>
      <c r="I70" s="322"/>
      <c r="J70" s="77">
        <v>2486825.6</v>
      </c>
    </row>
    <row r="71" spans="1:10" s="40" customFormat="1" ht="36" customHeight="1">
      <c r="A71" s="47" t="s">
        <v>421</v>
      </c>
      <c r="B71" s="274" t="s">
        <v>500</v>
      </c>
      <c r="C71" s="275"/>
      <c r="D71" s="275"/>
      <c r="E71" s="276"/>
      <c r="F71" s="77">
        <v>12887269</v>
      </c>
      <c r="G71" s="77">
        <v>12886966</v>
      </c>
      <c r="H71" s="321">
        <f t="shared" si="4"/>
        <v>12887269</v>
      </c>
      <c r="I71" s="322"/>
      <c r="J71" s="77">
        <v>12886966</v>
      </c>
    </row>
    <row r="72" spans="1:10" s="40" customFormat="1" ht="58.5" customHeight="1">
      <c r="A72" s="47" t="s">
        <v>461</v>
      </c>
      <c r="B72" s="274" t="s">
        <v>501</v>
      </c>
      <c r="C72" s="275"/>
      <c r="D72" s="275"/>
      <c r="E72" s="276"/>
      <c r="F72" s="77">
        <v>9165925.2200000007</v>
      </c>
      <c r="G72" s="77">
        <f>8363803.7+501571+286995.7</f>
        <v>9152370.3999999985</v>
      </c>
      <c r="H72" s="321">
        <f t="shared" si="4"/>
        <v>9165925.2200000007</v>
      </c>
      <c r="I72" s="322"/>
      <c r="J72" s="77">
        <v>9152370.4000000004</v>
      </c>
    </row>
    <row r="73" spans="1:10" s="128" customFormat="1" ht="15" customHeight="1">
      <c r="A73" s="127" t="s">
        <v>336</v>
      </c>
      <c r="B73" s="318" t="s">
        <v>318</v>
      </c>
      <c r="C73" s="319"/>
      <c r="D73" s="319"/>
      <c r="E73" s="320"/>
      <c r="F73" s="230">
        <f>SUM(F74:F78)</f>
        <v>8662249.3300000001</v>
      </c>
      <c r="G73" s="230">
        <f>SUM(G74:G78)</f>
        <v>8630109.0199999996</v>
      </c>
      <c r="H73" s="336">
        <f>SUM(H74:I78)</f>
        <v>8662249.3300000001</v>
      </c>
      <c r="I73" s="337"/>
      <c r="J73" s="231">
        <f>SUM(J74:J78)</f>
        <v>8630109.0199999996</v>
      </c>
    </row>
    <row r="74" spans="1:10" s="40" customFormat="1" ht="72.75" customHeight="1">
      <c r="A74" s="47" t="s">
        <v>337</v>
      </c>
      <c r="B74" s="274" t="s">
        <v>502</v>
      </c>
      <c r="C74" s="275"/>
      <c r="D74" s="275"/>
      <c r="E74" s="276"/>
      <c r="F74" s="77">
        <v>5361263.92</v>
      </c>
      <c r="G74" s="77">
        <v>5361263.92</v>
      </c>
      <c r="H74" s="321">
        <f>F74</f>
        <v>5361263.92</v>
      </c>
      <c r="I74" s="322"/>
      <c r="J74" s="222">
        <v>5361263.92</v>
      </c>
    </row>
    <row r="75" spans="1:10" s="40" customFormat="1">
      <c r="A75" s="47" t="s">
        <v>338</v>
      </c>
      <c r="B75" s="274" t="s">
        <v>505</v>
      </c>
      <c r="C75" s="275"/>
      <c r="D75" s="275"/>
      <c r="E75" s="276"/>
      <c r="F75" s="77">
        <v>500000</v>
      </c>
      <c r="G75" s="77">
        <v>467859.69</v>
      </c>
      <c r="H75" s="321">
        <f>F75</f>
        <v>500000</v>
      </c>
      <c r="I75" s="322"/>
      <c r="J75" s="222">
        <v>467859.69</v>
      </c>
    </row>
    <row r="76" spans="1:10" s="40" customFormat="1" ht="48" customHeight="1">
      <c r="A76" s="47" t="s">
        <v>339</v>
      </c>
      <c r="B76" s="274" t="s">
        <v>503</v>
      </c>
      <c r="C76" s="275"/>
      <c r="D76" s="275"/>
      <c r="E76" s="276"/>
      <c r="F76" s="77">
        <v>1127000</v>
      </c>
      <c r="G76" s="77">
        <v>1127000</v>
      </c>
      <c r="H76" s="321">
        <f>F76</f>
        <v>1127000</v>
      </c>
      <c r="I76" s="322"/>
      <c r="J76" s="222">
        <v>1127000</v>
      </c>
    </row>
    <row r="77" spans="1:10" s="40" customFormat="1" ht="67.5" customHeight="1">
      <c r="A77" s="47" t="s">
        <v>340</v>
      </c>
      <c r="B77" s="274" t="s">
        <v>504</v>
      </c>
      <c r="C77" s="275"/>
      <c r="D77" s="275"/>
      <c r="E77" s="276"/>
      <c r="F77" s="204">
        <f>G77</f>
        <v>1183985.4099999999</v>
      </c>
      <c r="G77" s="204">
        <v>1183985.4099999999</v>
      </c>
      <c r="H77" s="204"/>
      <c r="I77" s="205">
        <f>F77</f>
        <v>1183985.4099999999</v>
      </c>
      <c r="J77" s="222">
        <f>G77</f>
        <v>1183985.4099999999</v>
      </c>
    </row>
    <row r="78" spans="1:10" s="40" customFormat="1" ht="67.5" customHeight="1">
      <c r="A78" s="47" t="s">
        <v>419</v>
      </c>
      <c r="B78" s="274" t="s">
        <v>506</v>
      </c>
      <c r="C78" s="275"/>
      <c r="D78" s="275"/>
      <c r="E78" s="276"/>
      <c r="F78" s="204">
        <v>490000</v>
      </c>
      <c r="G78" s="204">
        <v>490000</v>
      </c>
      <c r="H78" s="204"/>
      <c r="I78" s="205">
        <f>F78</f>
        <v>490000</v>
      </c>
      <c r="J78" s="222">
        <f>G78</f>
        <v>490000</v>
      </c>
    </row>
    <row r="79" spans="1:10" s="40" customFormat="1" ht="26.4">
      <c r="A79" s="47" t="s">
        <v>353</v>
      </c>
      <c r="B79" s="57" t="s">
        <v>393</v>
      </c>
      <c r="C79" s="73"/>
      <c r="D79" s="73"/>
      <c r="E79" s="58"/>
      <c r="F79" s="181">
        <f>F65-I65+F63-H65</f>
        <v>0</v>
      </c>
      <c r="G79" s="181">
        <f>G65-J65+G63-J63</f>
        <v>0</v>
      </c>
      <c r="H79" s="321" t="s">
        <v>323</v>
      </c>
      <c r="I79" s="322"/>
      <c r="J79" s="222" t="s">
        <v>323</v>
      </c>
    </row>
    <row r="80" spans="1:10" s="40" customFormat="1">
      <c r="A80" s="47"/>
      <c r="B80" s="353"/>
      <c r="C80" s="354"/>
      <c r="D80" s="354"/>
      <c r="E80" s="355"/>
      <c r="F80" s="122"/>
      <c r="G80" s="122"/>
      <c r="H80" s="351"/>
      <c r="I80" s="352"/>
      <c r="J80" s="55"/>
    </row>
    <row r="81" spans="1:11" s="40" customFormat="1">
      <c r="A81" s="42" t="s">
        <v>168</v>
      </c>
      <c r="B81" s="277" t="s">
        <v>159</v>
      </c>
      <c r="C81" s="277"/>
      <c r="D81" s="277"/>
      <c r="E81" s="277"/>
      <c r="F81" s="277"/>
      <c r="G81" s="277"/>
      <c r="H81" s="350"/>
      <c r="I81" s="350"/>
      <c r="J81" s="350"/>
    </row>
    <row r="82" spans="1:11" s="40" customFormat="1" ht="30" customHeight="1">
      <c r="A82" s="317" t="s">
        <v>0</v>
      </c>
      <c r="B82" s="323" t="s">
        <v>1</v>
      </c>
      <c r="C82" s="324"/>
      <c r="D82" s="324"/>
      <c r="E82" s="325"/>
      <c r="F82" s="296" t="s">
        <v>214</v>
      </c>
      <c r="G82" s="296"/>
      <c r="H82" s="292" t="s">
        <v>153</v>
      </c>
      <c r="I82" s="331"/>
      <c r="J82" s="293"/>
    </row>
    <row r="83" spans="1:11" s="40" customFormat="1" ht="41.4">
      <c r="A83" s="349"/>
      <c r="B83" s="326"/>
      <c r="C83" s="327"/>
      <c r="D83" s="327"/>
      <c r="E83" s="328"/>
      <c r="F83" s="48" t="s">
        <v>151</v>
      </c>
      <c r="G83" s="48" t="s">
        <v>152</v>
      </c>
      <c r="H83" s="292" t="s">
        <v>151</v>
      </c>
      <c r="I83" s="293"/>
      <c r="J83" s="48" t="s">
        <v>154</v>
      </c>
    </row>
    <row r="84" spans="1:11" s="40" customFormat="1">
      <c r="A84" s="49" t="s">
        <v>341</v>
      </c>
      <c r="B84" s="346" t="s">
        <v>319</v>
      </c>
      <c r="C84" s="347"/>
      <c r="D84" s="347"/>
      <c r="E84" s="348"/>
      <c r="F84" s="232">
        <v>698501.85</v>
      </c>
      <c r="G84" s="232">
        <v>698501.85</v>
      </c>
      <c r="H84" s="248"/>
      <c r="I84" s="249">
        <f>F84</f>
        <v>698501.85</v>
      </c>
      <c r="J84" s="232">
        <f>G84</f>
        <v>698501.85</v>
      </c>
    </row>
    <row r="85" spans="1:11" s="40" customFormat="1">
      <c r="A85" s="49" t="s">
        <v>342</v>
      </c>
      <c r="B85" s="412" t="s">
        <v>128</v>
      </c>
      <c r="C85" s="413"/>
      <c r="D85" s="413"/>
      <c r="E85" s="414"/>
      <c r="F85" s="404">
        <f>SUM(F87:F91)</f>
        <v>10758396.720000001</v>
      </c>
      <c r="G85" s="404">
        <f>SUM(G87:G91)</f>
        <v>8945848.2400000002</v>
      </c>
      <c r="H85" s="408">
        <v>11456898.573000001</v>
      </c>
      <c r="I85" s="409"/>
      <c r="J85" s="404">
        <v>9313254.0500000007</v>
      </c>
    </row>
    <row r="86" spans="1:11" s="40" customFormat="1" ht="15" customHeight="1">
      <c r="A86" s="47"/>
      <c r="B86" s="415" t="s">
        <v>155</v>
      </c>
      <c r="C86" s="416"/>
      <c r="D86" s="416"/>
      <c r="E86" s="417"/>
      <c r="F86" s="405"/>
      <c r="G86" s="405"/>
      <c r="H86" s="410"/>
      <c r="I86" s="411"/>
      <c r="J86" s="405"/>
    </row>
    <row r="87" spans="1:11" s="40" customFormat="1">
      <c r="A87" s="47" t="s">
        <v>348</v>
      </c>
      <c r="B87" s="274" t="s">
        <v>229</v>
      </c>
      <c r="C87" s="275"/>
      <c r="D87" s="275"/>
      <c r="E87" s="276"/>
      <c r="F87" s="77">
        <v>158196</v>
      </c>
      <c r="G87" s="77">
        <v>183983.15</v>
      </c>
      <c r="H87" s="248"/>
      <c r="I87" s="249">
        <f>F87/$F$85*$H$85</f>
        <v>168467.0656627643</v>
      </c>
      <c r="J87" s="233">
        <f>G87/$G$85*$J$85</f>
        <v>191539.33432580312</v>
      </c>
    </row>
    <row r="88" spans="1:11" s="40" customFormat="1">
      <c r="A88" s="47" t="s">
        <v>349</v>
      </c>
      <c r="B88" s="65" t="s">
        <v>230</v>
      </c>
      <c r="C88" s="72"/>
      <c r="D88" s="72"/>
      <c r="E88" s="66"/>
      <c r="F88" s="77">
        <v>9654583.1999999993</v>
      </c>
      <c r="G88" s="77">
        <v>8049603.0599999996</v>
      </c>
      <c r="H88" s="248"/>
      <c r="I88" s="249">
        <f t="shared" ref="I88:I91" si="5">F88/$F$85*$H$85</f>
        <v>10281418.631956693</v>
      </c>
      <c r="J88" s="233">
        <f t="shared" ref="J88:J91" si="6">G88/$G$85*$J$85</f>
        <v>8380200.098211972</v>
      </c>
    </row>
    <row r="89" spans="1:11" s="40" customFormat="1" ht="27.6">
      <c r="A89" s="47" t="s">
        <v>350</v>
      </c>
      <c r="B89" s="65" t="s">
        <v>231</v>
      </c>
      <c r="C89" s="72"/>
      <c r="D89" s="72"/>
      <c r="E89" s="66"/>
      <c r="F89" s="77">
        <v>800000</v>
      </c>
      <c r="G89" s="77">
        <v>661174.19999999995</v>
      </c>
      <c r="H89" s="248"/>
      <c r="I89" s="249">
        <f t="shared" si="5"/>
        <v>851940.96266790212</v>
      </c>
      <c r="J89" s="233">
        <f t="shared" si="6"/>
        <v>688328.6112961726</v>
      </c>
    </row>
    <row r="90" spans="1:11" s="40" customFormat="1">
      <c r="A90" s="47" t="s">
        <v>351</v>
      </c>
      <c r="B90" s="65" t="s">
        <v>228</v>
      </c>
      <c r="C90" s="72"/>
      <c r="D90" s="72"/>
      <c r="E90" s="66"/>
      <c r="F90" s="77">
        <v>75214.89</v>
      </c>
      <c r="G90" s="77"/>
      <c r="H90" s="248"/>
      <c r="I90" s="249">
        <f t="shared" si="5"/>
        <v>80098.307241950461</v>
      </c>
      <c r="J90" s="233">
        <f t="shared" si="6"/>
        <v>0</v>
      </c>
    </row>
    <row r="91" spans="1:11" s="40" customFormat="1">
      <c r="A91" s="47" t="s">
        <v>352</v>
      </c>
      <c r="B91" s="65" t="s">
        <v>324</v>
      </c>
      <c r="C91" s="72"/>
      <c r="D91" s="72"/>
      <c r="E91" s="66"/>
      <c r="F91" s="77">
        <v>70402.63</v>
      </c>
      <c r="G91" s="77">
        <v>51087.83</v>
      </c>
      <c r="H91" s="248"/>
      <c r="I91" s="249">
        <f t="shared" si="5"/>
        <v>74973.605470690163</v>
      </c>
      <c r="J91" s="233">
        <f t="shared" si="6"/>
        <v>53186.006166052677</v>
      </c>
    </row>
    <row r="92" spans="1:11" s="40" customFormat="1" ht="26.4">
      <c r="A92" s="47" t="s">
        <v>347</v>
      </c>
      <c r="B92" s="57" t="s">
        <v>393</v>
      </c>
      <c r="C92" s="73"/>
      <c r="D92" s="73"/>
      <c r="E92" s="58"/>
      <c r="F92" s="204">
        <v>0</v>
      </c>
      <c r="G92" s="204">
        <f>G84+G85-J85</f>
        <v>331096.03999999911</v>
      </c>
      <c r="H92" s="248"/>
      <c r="I92" s="249"/>
      <c r="J92" s="222">
        <f>G92</f>
        <v>331096.03999999911</v>
      </c>
    </row>
    <row r="93" spans="1:11" s="40" customFormat="1">
      <c r="A93" s="42" t="s">
        <v>169</v>
      </c>
      <c r="B93" s="277" t="s">
        <v>215</v>
      </c>
      <c r="C93" s="277"/>
      <c r="D93" s="277"/>
      <c r="E93" s="277"/>
      <c r="F93" s="277"/>
      <c r="G93" s="277"/>
      <c r="H93" s="350"/>
      <c r="I93" s="350"/>
      <c r="J93" s="350"/>
    </row>
    <row r="94" spans="1:11" s="40" customFormat="1" ht="30" customHeight="1">
      <c r="A94" s="317" t="s">
        <v>0</v>
      </c>
      <c r="B94" s="323" t="s">
        <v>1</v>
      </c>
      <c r="C94" s="324"/>
      <c r="D94" s="324"/>
      <c r="E94" s="325"/>
      <c r="F94" s="296" t="s">
        <v>214</v>
      </c>
      <c r="G94" s="296"/>
      <c r="H94" s="292" t="s">
        <v>153</v>
      </c>
      <c r="I94" s="331"/>
      <c r="J94" s="293"/>
    </row>
    <row r="95" spans="1:11" s="40" customFormat="1" ht="41.4">
      <c r="A95" s="349"/>
      <c r="B95" s="326"/>
      <c r="C95" s="327"/>
      <c r="D95" s="327"/>
      <c r="E95" s="328"/>
      <c r="F95" s="48" t="s">
        <v>151</v>
      </c>
      <c r="G95" s="48" t="s">
        <v>152</v>
      </c>
      <c r="H95" s="292" t="s">
        <v>151</v>
      </c>
      <c r="I95" s="293"/>
      <c r="J95" s="48" t="s">
        <v>154</v>
      </c>
    </row>
    <row r="96" spans="1:11" s="40" customFormat="1">
      <c r="A96" s="42" t="s">
        <v>344</v>
      </c>
      <c r="B96" s="346" t="s">
        <v>319</v>
      </c>
      <c r="C96" s="347"/>
      <c r="D96" s="347"/>
      <c r="E96" s="348"/>
      <c r="F96" s="234">
        <v>57009475.920000002</v>
      </c>
      <c r="G96" s="235">
        <v>57009475.920000002</v>
      </c>
      <c r="H96" s="236"/>
      <c r="I96" s="237" t="s">
        <v>323</v>
      </c>
      <c r="J96" s="238" t="s">
        <v>323</v>
      </c>
      <c r="K96" s="50"/>
    </row>
    <row r="97" spans="1:11" s="40" customFormat="1">
      <c r="A97" s="49" t="s">
        <v>343</v>
      </c>
      <c r="B97" s="412" t="s">
        <v>128</v>
      </c>
      <c r="C97" s="413"/>
      <c r="D97" s="413"/>
      <c r="E97" s="414"/>
      <c r="F97" s="404">
        <v>518847253.61000001</v>
      </c>
      <c r="G97" s="406">
        <f>SUM(G99:G99)</f>
        <v>517292905.23000002</v>
      </c>
      <c r="H97" s="422">
        <f>SUM(H99:I99)</f>
        <v>575856729.52999997</v>
      </c>
      <c r="I97" s="422"/>
      <c r="J97" s="404">
        <f>SUM(J99)</f>
        <v>533483106.91000003</v>
      </c>
    </row>
    <row r="98" spans="1:11" s="40" customFormat="1" ht="15" customHeight="1">
      <c r="A98" s="47"/>
      <c r="B98" s="69" t="s">
        <v>155</v>
      </c>
      <c r="C98" s="71"/>
      <c r="D98" s="71"/>
      <c r="E98" s="70"/>
      <c r="F98" s="405"/>
      <c r="G98" s="407"/>
      <c r="H98" s="422"/>
      <c r="I98" s="422"/>
      <c r="J98" s="405"/>
    </row>
    <row r="99" spans="1:11" s="40" customFormat="1" ht="15" customHeight="1">
      <c r="A99" s="47" t="s">
        <v>345</v>
      </c>
      <c r="B99" s="401" t="s">
        <v>320</v>
      </c>
      <c r="C99" s="402"/>
      <c r="D99" s="402"/>
      <c r="E99" s="403"/>
      <c r="F99" s="239">
        <f>F97</f>
        <v>518847253.61000001</v>
      </c>
      <c r="G99" s="240">
        <v>517292905.23000002</v>
      </c>
      <c r="H99" s="418">
        <v>575856729.52999997</v>
      </c>
      <c r="I99" s="419"/>
      <c r="J99" s="240">
        <v>533483106.91000003</v>
      </c>
      <c r="K99" s="50"/>
    </row>
    <row r="100" spans="1:11" s="40" customFormat="1">
      <c r="A100" s="47" t="s">
        <v>346</v>
      </c>
      <c r="B100" s="401" t="s">
        <v>393</v>
      </c>
      <c r="C100" s="402"/>
      <c r="D100" s="402"/>
      <c r="E100" s="403"/>
      <c r="F100" s="240">
        <f>SUM(F96+F97-H97)</f>
        <v>0</v>
      </c>
      <c r="G100" s="240">
        <f>SUM(G96+G97-J97)</f>
        <v>40819274.23999995</v>
      </c>
      <c r="H100" s="418" t="s">
        <v>323</v>
      </c>
      <c r="I100" s="419"/>
      <c r="J100" s="239">
        <f>G100</f>
        <v>40819274.23999995</v>
      </c>
    </row>
    <row r="101" spans="1:11" ht="30.75" customHeight="1">
      <c r="A101" s="23" t="s">
        <v>170</v>
      </c>
      <c r="B101" s="314" t="s">
        <v>163</v>
      </c>
      <c r="C101" s="315"/>
      <c r="D101" s="315"/>
      <c r="E101" s="315"/>
      <c r="F101" s="315"/>
      <c r="G101" s="315"/>
      <c r="H101" s="420"/>
      <c r="I101" s="420"/>
      <c r="J101" s="421"/>
    </row>
    <row r="102" spans="1:11" ht="82.8">
      <c r="A102" s="18" t="s">
        <v>0</v>
      </c>
      <c r="B102" s="356" t="s">
        <v>1</v>
      </c>
      <c r="C102" s="358"/>
      <c r="D102" s="357"/>
      <c r="E102" s="110" t="s">
        <v>57</v>
      </c>
      <c r="F102" s="110" t="s">
        <v>165</v>
      </c>
      <c r="G102" s="110" t="s">
        <v>164</v>
      </c>
      <c r="H102" s="356" t="s">
        <v>161</v>
      </c>
      <c r="I102" s="357"/>
      <c r="J102" s="110" t="s">
        <v>162</v>
      </c>
    </row>
    <row r="103" spans="1:11">
      <c r="A103" s="10" t="s">
        <v>354</v>
      </c>
      <c r="B103" s="306" t="s">
        <v>166</v>
      </c>
      <c r="C103" s="307"/>
      <c r="D103" s="308"/>
      <c r="E103" s="110"/>
      <c r="F103" s="110"/>
      <c r="G103" s="110"/>
      <c r="H103" s="356"/>
      <c r="I103" s="357"/>
      <c r="J103" s="110"/>
    </row>
    <row r="104" spans="1:11">
      <c r="A104" s="10" t="s">
        <v>355</v>
      </c>
      <c r="B104" s="356"/>
      <c r="C104" s="358"/>
      <c r="D104" s="357"/>
      <c r="E104" s="109">
        <v>211</v>
      </c>
      <c r="F104" s="109"/>
      <c r="G104" s="109"/>
      <c r="H104" s="356"/>
      <c r="I104" s="357"/>
      <c r="J104" s="16"/>
    </row>
    <row r="105" spans="1:11">
      <c r="A105" s="10" t="s">
        <v>356</v>
      </c>
      <c r="B105" s="356"/>
      <c r="C105" s="358"/>
      <c r="D105" s="357"/>
      <c r="E105" s="109">
        <v>212</v>
      </c>
      <c r="F105" s="109"/>
      <c r="G105" s="109"/>
      <c r="H105" s="356"/>
      <c r="I105" s="357"/>
      <c r="J105" s="16"/>
    </row>
    <row r="106" spans="1:11">
      <c r="A106" s="10" t="s">
        <v>357</v>
      </c>
      <c r="B106" s="356"/>
      <c r="C106" s="358"/>
      <c r="D106" s="357"/>
      <c r="E106" s="109">
        <v>213</v>
      </c>
      <c r="F106" s="109"/>
      <c r="G106" s="109"/>
      <c r="H106" s="356"/>
      <c r="I106" s="357"/>
      <c r="J106" s="16"/>
    </row>
    <row r="107" spans="1:11">
      <c r="A107" s="10" t="s">
        <v>358</v>
      </c>
      <c r="B107" s="356"/>
      <c r="C107" s="358"/>
      <c r="D107" s="357"/>
      <c r="E107" s="109">
        <v>221</v>
      </c>
      <c r="F107" s="109"/>
      <c r="G107" s="109"/>
      <c r="H107" s="356"/>
      <c r="I107" s="357"/>
      <c r="J107" s="16"/>
    </row>
    <row r="108" spans="1:11">
      <c r="A108" s="10" t="s">
        <v>359</v>
      </c>
      <c r="B108" s="356"/>
      <c r="C108" s="358"/>
      <c r="D108" s="357"/>
      <c r="E108" s="109">
        <v>222</v>
      </c>
      <c r="F108" s="109"/>
      <c r="G108" s="109"/>
      <c r="H108" s="356"/>
      <c r="I108" s="357"/>
      <c r="J108" s="16"/>
    </row>
    <row r="109" spans="1:11">
      <c r="A109" s="10" t="s">
        <v>360</v>
      </c>
      <c r="B109" s="356"/>
      <c r="C109" s="358"/>
      <c r="D109" s="357"/>
      <c r="E109" s="109">
        <v>223</v>
      </c>
      <c r="F109" s="109"/>
      <c r="G109" s="109"/>
      <c r="H109" s="356"/>
      <c r="I109" s="357"/>
      <c r="J109" s="16"/>
    </row>
    <row r="110" spans="1:11">
      <c r="A110" s="10" t="s">
        <v>361</v>
      </c>
      <c r="B110" s="356"/>
      <c r="C110" s="358"/>
      <c r="D110" s="357"/>
      <c r="E110" s="109">
        <v>224</v>
      </c>
      <c r="F110" s="109"/>
      <c r="G110" s="109"/>
      <c r="H110" s="356"/>
      <c r="I110" s="357"/>
      <c r="J110" s="16"/>
    </row>
    <row r="111" spans="1:11">
      <c r="A111" s="10" t="s">
        <v>362</v>
      </c>
      <c r="B111" s="356"/>
      <c r="C111" s="358"/>
      <c r="D111" s="357"/>
      <c r="E111" s="109">
        <v>225</v>
      </c>
      <c r="F111" s="109"/>
      <c r="G111" s="109"/>
      <c r="H111" s="356"/>
      <c r="I111" s="357"/>
      <c r="J111" s="16"/>
    </row>
    <row r="112" spans="1:11">
      <c r="A112" s="10" t="s">
        <v>363</v>
      </c>
      <c r="B112" s="356"/>
      <c r="C112" s="358"/>
      <c r="D112" s="357"/>
      <c r="E112" s="109">
        <v>226</v>
      </c>
      <c r="F112" s="109"/>
      <c r="G112" s="109"/>
      <c r="H112" s="356"/>
      <c r="I112" s="357"/>
      <c r="J112" s="16"/>
    </row>
    <row r="113" spans="1:10">
      <c r="A113" s="10" t="s">
        <v>364</v>
      </c>
      <c r="B113" s="356"/>
      <c r="C113" s="358"/>
      <c r="D113" s="357"/>
      <c r="E113" s="109">
        <v>290</v>
      </c>
      <c r="F113" s="109"/>
      <c r="G113" s="109"/>
      <c r="H113" s="356"/>
      <c r="I113" s="357"/>
      <c r="J113" s="16"/>
    </row>
    <row r="114" spans="1:10">
      <c r="A114" s="10" t="s">
        <v>365</v>
      </c>
      <c r="B114" s="356"/>
      <c r="C114" s="358"/>
      <c r="D114" s="357"/>
      <c r="E114" s="109">
        <v>310</v>
      </c>
      <c r="F114" s="109"/>
      <c r="G114" s="109"/>
      <c r="H114" s="356"/>
      <c r="I114" s="357"/>
      <c r="J114" s="16"/>
    </row>
    <row r="115" spans="1:10">
      <c r="A115" s="10" t="s">
        <v>366</v>
      </c>
      <c r="B115" s="356"/>
      <c r="C115" s="358"/>
      <c r="D115" s="357"/>
      <c r="E115" s="109">
        <v>340</v>
      </c>
      <c r="F115" s="109"/>
      <c r="G115" s="109"/>
      <c r="H115" s="356"/>
      <c r="I115" s="357"/>
      <c r="J115" s="16"/>
    </row>
  </sheetData>
  <mergeCells count="205">
    <mergeCell ref="H70:I70"/>
    <mergeCell ref="H71:I71"/>
    <mergeCell ref="H72:I72"/>
    <mergeCell ref="H107:I107"/>
    <mergeCell ref="H108:I108"/>
    <mergeCell ref="H99:I99"/>
    <mergeCell ref="B101:J101"/>
    <mergeCell ref="H102:I102"/>
    <mergeCell ref="H100:I100"/>
    <mergeCell ref="B100:E100"/>
    <mergeCell ref="H82:J82"/>
    <mergeCell ref="H83:I83"/>
    <mergeCell ref="B87:E87"/>
    <mergeCell ref="J97:J98"/>
    <mergeCell ref="H97:I98"/>
    <mergeCell ref="B78:E78"/>
    <mergeCell ref="A94:A95"/>
    <mergeCell ref="F94:G94"/>
    <mergeCell ref="B99:E99"/>
    <mergeCell ref="B94:E95"/>
    <mergeCell ref="B96:E96"/>
    <mergeCell ref="H105:I105"/>
    <mergeCell ref="J85:J86"/>
    <mergeCell ref="B93:J93"/>
    <mergeCell ref="F85:F86"/>
    <mergeCell ref="G85:G86"/>
    <mergeCell ref="F97:F98"/>
    <mergeCell ref="G97:G98"/>
    <mergeCell ref="H95:I95"/>
    <mergeCell ref="H94:J94"/>
    <mergeCell ref="H85:I86"/>
    <mergeCell ref="B97:E97"/>
    <mergeCell ref="B86:E86"/>
    <mergeCell ref="B85:E85"/>
    <mergeCell ref="A50:A51"/>
    <mergeCell ref="B50:B51"/>
    <mergeCell ref="C50:E50"/>
    <mergeCell ref="F50:G50"/>
    <mergeCell ref="B49:J49"/>
    <mergeCell ref="J21:J22"/>
    <mergeCell ref="F11:F12"/>
    <mergeCell ref="G11:G12"/>
    <mergeCell ref="B6:E6"/>
    <mergeCell ref="J11:J12"/>
    <mergeCell ref="C11:C12"/>
    <mergeCell ref="A9:A10"/>
    <mergeCell ref="B9:B10"/>
    <mergeCell ref="C9:E9"/>
    <mergeCell ref="F9:G9"/>
    <mergeCell ref="B7:E7"/>
    <mergeCell ref="B8:J8"/>
    <mergeCell ref="B42:C42"/>
    <mergeCell ref="B41:C41"/>
    <mergeCell ref="B39:C39"/>
    <mergeCell ref="B38:C38"/>
    <mergeCell ref="B37:C37"/>
    <mergeCell ref="B36:C36"/>
    <mergeCell ref="B35:C35"/>
    <mergeCell ref="B1:J1"/>
    <mergeCell ref="B2:J2"/>
    <mergeCell ref="B3:E3"/>
    <mergeCell ref="B5:E5"/>
    <mergeCell ref="C21:C22"/>
    <mergeCell ref="F21:F22"/>
    <mergeCell ref="G21:G22"/>
    <mergeCell ref="D15:E15"/>
    <mergeCell ref="B32:C32"/>
    <mergeCell ref="H16:I16"/>
    <mergeCell ref="D10:E10"/>
    <mergeCell ref="D23:E23"/>
    <mergeCell ref="B4:E4"/>
    <mergeCell ref="H4:I4"/>
    <mergeCell ref="D14:E14"/>
    <mergeCell ref="D57:E57"/>
    <mergeCell ref="B40:C40"/>
    <mergeCell ref="B45:C45"/>
    <mergeCell ref="D56:E56"/>
    <mergeCell ref="D28:E28"/>
    <mergeCell ref="D26:E26"/>
    <mergeCell ref="D24:E24"/>
    <mergeCell ref="D25:E25"/>
    <mergeCell ref="D27:E27"/>
    <mergeCell ref="D51:E51"/>
    <mergeCell ref="D52:E52"/>
    <mergeCell ref="D53:E53"/>
    <mergeCell ref="D54:E54"/>
    <mergeCell ref="B46:C46"/>
    <mergeCell ref="B44:C44"/>
    <mergeCell ref="B43:C43"/>
    <mergeCell ref="B47:C47"/>
    <mergeCell ref="B48:C48"/>
    <mergeCell ref="H50:J50"/>
    <mergeCell ref="H51:I51"/>
    <mergeCell ref="H17:I17"/>
    <mergeCell ref="H18:I18"/>
    <mergeCell ref="H19:I19"/>
    <mergeCell ref="H21:I22"/>
    <mergeCell ref="H20:I20"/>
    <mergeCell ref="H15:I15"/>
    <mergeCell ref="H23:I23"/>
    <mergeCell ref="H24:I24"/>
    <mergeCell ref="B31:J31"/>
    <mergeCell ref="D16:E16"/>
    <mergeCell ref="D17:E17"/>
    <mergeCell ref="D18:E18"/>
    <mergeCell ref="D21:E22"/>
    <mergeCell ref="D20:E20"/>
    <mergeCell ref="D19:E19"/>
    <mergeCell ref="B34:C34"/>
    <mergeCell ref="B58:C58"/>
    <mergeCell ref="H57:J57"/>
    <mergeCell ref="H58:J58"/>
    <mergeCell ref="F58:G58"/>
    <mergeCell ref="B57:C57"/>
    <mergeCell ref="H3:I3"/>
    <mergeCell ref="H5:I5"/>
    <mergeCell ref="H6:I6"/>
    <mergeCell ref="H7:I7"/>
    <mergeCell ref="H9:J9"/>
    <mergeCell ref="H10:I10"/>
    <mergeCell ref="D30:E30"/>
    <mergeCell ref="H30:I30"/>
    <mergeCell ref="H26:I26"/>
    <mergeCell ref="H27:I27"/>
    <mergeCell ref="H28:I28"/>
    <mergeCell ref="H29:I29"/>
    <mergeCell ref="H25:I25"/>
    <mergeCell ref="D29:E29"/>
    <mergeCell ref="D11:E12"/>
    <mergeCell ref="D13:E13"/>
    <mergeCell ref="H11:I12"/>
    <mergeCell ref="H13:I13"/>
    <mergeCell ref="H14:I14"/>
    <mergeCell ref="H112:I112"/>
    <mergeCell ref="H113:I113"/>
    <mergeCell ref="H114:I114"/>
    <mergeCell ref="H115:I115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H109:I109"/>
    <mergeCell ref="H110:I110"/>
    <mergeCell ref="H111:I111"/>
    <mergeCell ref="H103:I103"/>
    <mergeCell ref="H104:I104"/>
    <mergeCell ref="H106:I106"/>
    <mergeCell ref="B68:E68"/>
    <mergeCell ref="B72:E72"/>
    <mergeCell ref="B75:E75"/>
    <mergeCell ref="B84:E84"/>
    <mergeCell ref="B82:E83"/>
    <mergeCell ref="A82:A83"/>
    <mergeCell ref="B76:E76"/>
    <mergeCell ref="B77:E77"/>
    <mergeCell ref="B71:E71"/>
    <mergeCell ref="B73:E73"/>
    <mergeCell ref="B81:J81"/>
    <mergeCell ref="H73:I73"/>
    <mergeCell ref="H74:I74"/>
    <mergeCell ref="H75:I75"/>
    <mergeCell ref="H76:I76"/>
    <mergeCell ref="H79:I79"/>
    <mergeCell ref="H80:I80"/>
    <mergeCell ref="B80:E80"/>
    <mergeCell ref="F82:G82"/>
    <mergeCell ref="B74:E74"/>
    <mergeCell ref="B69:E69"/>
    <mergeCell ref="B70:E70"/>
    <mergeCell ref="H68:I68"/>
    <mergeCell ref="H69:I69"/>
    <mergeCell ref="H52:I52"/>
    <mergeCell ref="H53:I53"/>
    <mergeCell ref="H54:I54"/>
    <mergeCell ref="H56:J56"/>
    <mergeCell ref="B55:J55"/>
    <mergeCell ref="B56:C56"/>
    <mergeCell ref="F56:G56"/>
    <mergeCell ref="A61:A62"/>
    <mergeCell ref="B67:E67"/>
    <mergeCell ref="B64:E64"/>
    <mergeCell ref="H63:I63"/>
    <mergeCell ref="B61:E62"/>
    <mergeCell ref="D58:E58"/>
    <mergeCell ref="H61:J61"/>
    <mergeCell ref="H62:I62"/>
    <mergeCell ref="H65:I66"/>
    <mergeCell ref="H67:I67"/>
    <mergeCell ref="F57:G57"/>
    <mergeCell ref="F61:G61"/>
    <mergeCell ref="J65:J66"/>
    <mergeCell ref="B59:J59"/>
    <mergeCell ref="F65:F66"/>
    <mergeCell ref="G65:G66"/>
    <mergeCell ref="B60:J60"/>
  </mergeCells>
  <phoneticPr fontId="6" type="noConversion"/>
  <conditionalFormatting sqref="F34:G48">
    <cfRule type="cellIs" dxfId="0" priority="1" stopIfTrue="1" operator="equal">
      <formula>0</formula>
    </cfRule>
  </conditionalFormatting>
  <pageMargins left="0" right="0" top="0.23622047244094491" bottom="0.19685039370078741" header="0.51181102362204722" footer="0.27559055118110237"/>
  <pageSetup paperSize="9" scale="52" fitToHeight="3" orientation="portrait" blackAndWhite="1" r:id="rId1"/>
  <headerFooter alignWithMargins="0"/>
  <rowBreaks count="1" manualBreakCount="1">
    <brk id="4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G416"/>
  <sheetViews>
    <sheetView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16" sqref="A1:G416"/>
    </sheetView>
  </sheetViews>
  <sheetFormatPr defaultColWidth="18.6640625" defaultRowHeight="13.2"/>
  <cols>
    <col min="1" max="1" width="6.33203125" style="152" customWidth="1"/>
    <col min="2" max="2" width="68.6640625" style="130" customWidth="1"/>
    <col min="3" max="3" width="6.88671875" style="130" customWidth="1"/>
    <col min="4" max="4" width="15.109375" style="153" customWidth="1"/>
    <col min="5" max="5" width="16.109375" style="153" customWidth="1"/>
    <col min="6" max="6" width="14.44140625" style="154" customWidth="1"/>
    <col min="7" max="7" width="19.5546875" style="130" customWidth="1"/>
    <col min="8" max="16384" width="18.6640625" style="130"/>
  </cols>
  <sheetData>
    <row r="1" spans="1:7">
      <c r="A1" s="129"/>
      <c r="B1" s="423" t="s">
        <v>11</v>
      </c>
      <c r="C1" s="423"/>
      <c r="D1" s="423"/>
      <c r="E1" s="423"/>
      <c r="F1" s="423"/>
      <c r="G1" s="423"/>
    </row>
    <row r="2" spans="1:7">
      <c r="A2" s="131"/>
      <c r="B2" s="427" t="s">
        <v>110</v>
      </c>
      <c r="C2" s="427"/>
      <c r="D2" s="427"/>
      <c r="E2" s="427"/>
      <c r="F2" s="427"/>
      <c r="G2" s="427"/>
    </row>
    <row r="3" spans="1:7">
      <c r="A3" s="132" t="s">
        <v>367</v>
      </c>
      <c r="B3" s="424" t="s">
        <v>171</v>
      </c>
      <c r="C3" s="425"/>
      <c r="D3" s="425"/>
      <c r="E3" s="425"/>
      <c r="F3" s="425"/>
      <c r="G3" s="426"/>
    </row>
    <row r="4" spans="1:7" ht="120" customHeight="1">
      <c r="A4" s="133" t="s">
        <v>0</v>
      </c>
      <c r="B4" s="134" t="s">
        <v>61</v>
      </c>
      <c r="C4" s="135" t="s">
        <v>176</v>
      </c>
      <c r="D4" s="136" t="s">
        <v>172</v>
      </c>
      <c r="E4" s="136" t="s">
        <v>173</v>
      </c>
      <c r="F4" s="135" t="s">
        <v>174</v>
      </c>
      <c r="G4" s="135" t="s">
        <v>56</v>
      </c>
    </row>
    <row r="5" spans="1:7" s="140" customFormat="1" ht="20.399999999999999">
      <c r="A5" s="137"/>
      <c r="B5" s="214" t="s">
        <v>458</v>
      </c>
      <c r="C5" s="157"/>
      <c r="D5" s="157"/>
      <c r="E5" s="138"/>
      <c r="F5" s="138"/>
      <c r="G5" s="139"/>
    </row>
    <row r="6" spans="1:7" s="141" customFormat="1">
      <c r="A6" s="137"/>
      <c r="B6" s="149" t="s">
        <v>425</v>
      </c>
      <c r="C6" s="158" t="s">
        <v>396</v>
      </c>
      <c r="D6" s="138">
        <v>688</v>
      </c>
      <c r="E6" s="138">
        <f t="shared" ref="E6:E69" si="0">D6</f>
        <v>688</v>
      </c>
      <c r="F6" s="138">
        <f>E6-D6</f>
        <v>0</v>
      </c>
      <c r="G6" s="139"/>
    </row>
    <row r="7" spans="1:7" s="141" customFormat="1">
      <c r="A7" s="137"/>
      <c r="B7" s="149" t="s">
        <v>426</v>
      </c>
      <c r="C7" s="158" t="s">
        <v>396</v>
      </c>
      <c r="D7" s="138">
        <v>688</v>
      </c>
      <c r="E7" s="138">
        <f t="shared" si="0"/>
        <v>688</v>
      </c>
      <c r="F7" s="138">
        <f t="shared" ref="F7:F70" si="1">E7-D7</f>
        <v>0</v>
      </c>
      <c r="G7" s="139"/>
    </row>
    <row r="8" spans="1:7" s="141" customFormat="1">
      <c r="A8" s="137"/>
      <c r="B8" s="149" t="s">
        <v>427</v>
      </c>
      <c r="C8" s="158" t="s">
        <v>396</v>
      </c>
      <c r="D8" s="138">
        <v>688</v>
      </c>
      <c r="E8" s="138">
        <f t="shared" si="0"/>
        <v>688</v>
      </c>
      <c r="F8" s="138">
        <f t="shared" si="1"/>
        <v>0</v>
      </c>
      <c r="G8" s="139"/>
    </row>
    <row r="9" spans="1:7" s="141" customFormat="1">
      <c r="A9" s="137"/>
      <c r="B9" s="149" t="s">
        <v>428</v>
      </c>
      <c r="C9" s="158" t="s">
        <v>396</v>
      </c>
      <c r="D9" s="138">
        <v>688</v>
      </c>
      <c r="E9" s="138">
        <f t="shared" si="0"/>
        <v>688</v>
      </c>
      <c r="F9" s="138">
        <f t="shared" si="1"/>
        <v>0</v>
      </c>
      <c r="G9" s="142"/>
    </row>
    <row r="10" spans="1:7" s="141" customFormat="1">
      <c r="A10" s="137"/>
      <c r="B10" s="149" t="s">
        <v>429</v>
      </c>
      <c r="C10" s="158" t="s">
        <v>396</v>
      </c>
      <c r="D10" s="138">
        <v>688</v>
      </c>
      <c r="E10" s="138">
        <f t="shared" si="0"/>
        <v>688</v>
      </c>
      <c r="F10" s="138">
        <f t="shared" si="1"/>
        <v>0</v>
      </c>
      <c r="G10" s="142"/>
    </row>
    <row r="11" spans="1:7" s="141" customFormat="1">
      <c r="A11" s="137"/>
      <c r="B11" s="149" t="s">
        <v>430</v>
      </c>
      <c r="C11" s="158" t="s">
        <v>396</v>
      </c>
      <c r="D11" s="138">
        <v>688</v>
      </c>
      <c r="E11" s="138">
        <f t="shared" si="0"/>
        <v>688</v>
      </c>
      <c r="F11" s="138">
        <f t="shared" si="1"/>
        <v>0</v>
      </c>
      <c r="G11" s="142"/>
    </row>
    <row r="12" spans="1:7" s="141" customFormat="1">
      <c r="A12" s="137"/>
      <c r="B12" s="149" t="s">
        <v>431</v>
      </c>
      <c r="C12" s="158" t="s">
        <v>396</v>
      </c>
      <c r="D12" s="138">
        <v>688</v>
      </c>
      <c r="E12" s="138">
        <f t="shared" si="0"/>
        <v>688</v>
      </c>
      <c r="F12" s="138">
        <f t="shared" si="1"/>
        <v>0</v>
      </c>
      <c r="G12" s="142"/>
    </row>
    <row r="13" spans="1:7" s="141" customFormat="1">
      <c r="A13" s="137"/>
      <c r="B13" s="149" t="s">
        <v>432</v>
      </c>
      <c r="C13" s="158" t="s">
        <v>396</v>
      </c>
      <c r="D13" s="138">
        <v>688</v>
      </c>
      <c r="E13" s="138">
        <f t="shared" si="0"/>
        <v>688</v>
      </c>
      <c r="F13" s="138">
        <f t="shared" si="1"/>
        <v>0</v>
      </c>
      <c r="G13" s="142"/>
    </row>
    <row r="14" spans="1:7" s="141" customFormat="1">
      <c r="A14" s="137"/>
      <c r="B14" s="149" t="s">
        <v>433</v>
      </c>
      <c r="C14" s="158" t="s">
        <v>396</v>
      </c>
      <c r="D14" s="138">
        <v>688</v>
      </c>
      <c r="E14" s="138">
        <f t="shared" si="0"/>
        <v>688</v>
      </c>
      <c r="F14" s="138">
        <f t="shared" si="1"/>
        <v>0</v>
      </c>
      <c r="G14" s="142"/>
    </row>
    <row r="15" spans="1:7" s="141" customFormat="1">
      <c r="A15" s="137"/>
      <c r="B15" s="149" t="s">
        <v>434</v>
      </c>
      <c r="C15" s="158" t="s">
        <v>396</v>
      </c>
      <c r="D15" s="138">
        <v>688</v>
      </c>
      <c r="E15" s="138">
        <f t="shared" si="0"/>
        <v>688</v>
      </c>
      <c r="F15" s="138">
        <f t="shared" si="1"/>
        <v>0</v>
      </c>
      <c r="G15" s="142"/>
    </row>
    <row r="16" spans="1:7" s="141" customFormat="1">
      <c r="A16" s="137"/>
      <c r="B16" s="149" t="s">
        <v>435</v>
      </c>
      <c r="C16" s="158" t="s">
        <v>396</v>
      </c>
      <c r="D16" s="138">
        <v>688</v>
      </c>
      <c r="E16" s="138">
        <f t="shared" si="0"/>
        <v>688</v>
      </c>
      <c r="F16" s="138">
        <f t="shared" si="1"/>
        <v>0</v>
      </c>
      <c r="G16" s="142"/>
    </row>
    <row r="17" spans="1:7" s="141" customFormat="1">
      <c r="A17" s="137"/>
      <c r="B17" s="163" t="s">
        <v>233</v>
      </c>
      <c r="C17" s="158" t="s">
        <v>396</v>
      </c>
      <c r="D17" s="171">
        <v>781</v>
      </c>
      <c r="E17" s="138">
        <f t="shared" si="0"/>
        <v>781</v>
      </c>
      <c r="F17" s="138">
        <f t="shared" si="1"/>
        <v>0</v>
      </c>
      <c r="G17" s="142"/>
    </row>
    <row r="18" spans="1:7" s="141" customFormat="1">
      <c r="A18" s="137"/>
      <c r="B18" s="163" t="s">
        <v>234</v>
      </c>
      <c r="C18" s="158" t="s">
        <v>396</v>
      </c>
      <c r="D18" s="171">
        <v>1396</v>
      </c>
      <c r="E18" s="138">
        <f t="shared" si="0"/>
        <v>1396</v>
      </c>
      <c r="F18" s="138">
        <f t="shared" si="1"/>
        <v>0</v>
      </c>
      <c r="G18" s="142"/>
    </row>
    <row r="19" spans="1:7" s="141" customFormat="1">
      <c r="A19" s="137"/>
      <c r="B19" s="163" t="s">
        <v>235</v>
      </c>
      <c r="C19" s="158" t="s">
        <v>396</v>
      </c>
      <c r="D19" s="171">
        <v>540</v>
      </c>
      <c r="E19" s="138">
        <f t="shared" si="0"/>
        <v>540</v>
      </c>
      <c r="F19" s="138">
        <f t="shared" si="1"/>
        <v>0</v>
      </c>
      <c r="G19" s="142"/>
    </row>
    <row r="20" spans="1:7" s="141" customFormat="1">
      <c r="A20" s="137"/>
      <c r="B20" s="163" t="s">
        <v>236</v>
      </c>
      <c r="C20" s="158" t="s">
        <v>396</v>
      </c>
      <c r="D20" s="171">
        <v>1173</v>
      </c>
      <c r="E20" s="138">
        <f t="shared" si="0"/>
        <v>1173</v>
      </c>
      <c r="F20" s="138">
        <f t="shared" si="1"/>
        <v>0</v>
      </c>
      <c r="G20" s="142"/>
    </row>
    <row r="21" spans="1:7" s="141" customFormat="1">
      <c r="A21" s="137"/>
      <c r="B21" s="164" t="s">
        <v>237</v>
      </c>
      <c r="C21" s="158" t="s">
        <v>396</v>
      </c>
      <c r="D21" s="171">
        <v>616.00092731164443</v>
      </c>
      <c r="E21" s="138">
        <f t="shared" si="0"/>
        <v>616.00092731164443</v>
      </c>
      <c r="F21" s="138">
        <f t="shared" si="1"/>
        <v>0</v>
      </c>
      <c r="G21" s="142"/>
    </row>
    <row r="22" spans="1:7" s="141" customFormat="1" ht="26.4">
      <c r="A22" s="137"/>
      <c r="B22" s="164" t="s">
        <v>238</v>
      </c>
      <c r="C22" s="158" t="s">
        <v>396</v>
      </c>
      <c r="D22" s="171">
        <v>307.99546365582222</v>
      </c>
      <c r="E22" s="138">
        <f t="shared" si="0"/>
        <v>307.99546365582222</v>
      </c>
      <c r="F22" s="138">
        <f t="shared" si="1"/>
        <v>0</v>
      </c>
      <c r="G22" s="142"/>
    </row>
    <row r="23" spans="1:7" s="141" customFormat="1" ht="26.4">
      <c r="A23" s="137"/>
      <c r="B23" s="164" t="s">
        <v>239</v>
      </c>
      <c r="C23" s="158" t="s">
        <v>396</v>
      </c>
      <c r="D23" s="171">
        <v>562.99897639964445</v>
      </c>
      <c r="E23" s="138">
        <f t="shared" si="0"/>
        <v>562.99897639964445</v>
      </c>
      <c r="F23" s="138">
        <f t="shared" si="1"/>
        <v>0</v>
      </c>
      <c r="G23" s="142"/>
    </row>
    <row r="24" spans="1:7" s="141" customFormat="1">
      <c r="A24" s="137"/>
      <c r="B24" s="164" t="s">
        <v>240</v>
      </c>
      <c r="C24" s="158" t="s">
        <v>396</v>
      </c>
      <c r="D24" s="171">
        <v>562.99897639964445</v>
      </c>
      <c r="E24" s="138">
        <f t="shared" si="0"/>
        <v>562.99897639964445</v>
      </c>
      <c r="F24" s="138">
        <f t="shared" si="1"/>
        <v>0</v>
      </c>
      <c r="G24" s="142"/>
    </row>
    <row r="25" spans="1:7" s="141" customFormat="1">
      <c r="A25" s="137"/>
      <c r="B25" s="165" t="s">
        <v>241</v>
      </c>
      <c r="C25" s="158" t="s">
        <v>396</v>
      </c>
      <c r="D25" s="174">
        <v>2830</v>
      </c>
      <c r="E25" s="138">
        <f t="shared" si="0"/>
        <v>2830</v>
      </c>
      <c r="F25" s="138">
        <f t="shared" si="1"/>
        <v>0</v>
      </c>
      <c r="G25" s="142"/>
    </row>
    <row r="26" spans="1:7" s="141" customFormat="1">
      <c r="A26" s="137"/>
      <c r="B26" s="165" t="s">
        <v>242</v>
      </c>
      <c r="C26" s="158" t="s">
        <v>396</v>
      </c>
      <c r="D26" s="174">
        <v>4555</v>
      </c>
      <c r="E26" s="138">
        <f t="shared" si="0"/>
        <v>4555</v>
      </c>
      <c r="F26" s="138">
        <f t="shared" si="1"/>
        <v>0</v>
      </c>
      <c r="G26" s="142"/>
    </row>
    <row r="27" spans="1:7" s="141" customFormat="1">
      <c r="A27" s="137"/>
      <c r="B27" s="165" t="s">
        <v>243</v>
      </c>
      <c r="C27" s="158" t="s">
        <v>396</v>
      </c>
      <c r="D27" s="174">
        <v>4398</v>
      </c>
      <c r="E27" s="138">
        <f t="shared" si="0"/>
        <v>4398</v>
      </c>
      <c r="F27" s="138">
        <f t="shared" si="1"/>
        <v>0</v>
      </c>
      <c r="G27" s="142"/>
    </row>
    <row r="28" spans="1:7" s="141" customFormat="1">
      <c r="A28" s="137"/>
      <c r="B28" s="165" t="s">
        <v>244</v>
      </c>
      <c r="C28" s="158" t="s">
        <v>396</v>
      </c>
      <c r="D28" s="174">
        <v>4555</v>
      </c>
      <c r="E28" s="138">
        <f t="shared" si="0"/>
        <v>4555</v>
      </c>
      <c r="F28" s="138">
        <f t="shared" si="1"/>
        <v>0</v>
      </c>
      <c r="G28" s="142"/>
    </row>
    <row r="29" spans="1:7" s="141" customFormat="1">
      <c r="A29" s="137"/>
      <c r="B29" s="165" t="s">
        <v>245</v>
      </c>
      <c r="C29" s="158" t="s">
        <v>396</v>
      </c>
      <c r="D29" s="174">
        <v>1435</v>
      </c>
      <c r="E29" s="138">
        <f t="shared" si="0"/>
        <v>1435</v>
      </c>
      <c r="F29" s="138">
        <f t="shared" si="1"/>
        <v>0</v>
      </c>
      <c r="G29" s="142"/>
    </row>
    <row r="30" spans="1:7" s="141" customFormat="1">
      <c r="A30" s="137"/>
      <c r="B30" s="165" t="s">
        <v>246</v>
      </c>
      <c r="C30" s="158" t="s">
        <v>396</v>
      </c>
      <c r="D30" s="174">
        <v>3273</v>
      </c>
      <c r="E30" s="138">
        <f t="shared" si="0"/>
        <v>3273</v>
      </c>
      <c r="F30" s="138">
        <f t="shared" si="1"/>
        <v>0</v>
      </c>
      <c r="G30" s="142"/>
    </row>
    <row r="31" spans="1:7" s="141" customFormat="1">
      <c r="A31" s="137"/>
      <c r="B31" s="165" t="s">
        <v>247</v>
      </c>
      <c r="C31" s="158" t="s">
        <v>396</v>
      </c>
      <c r="D31" s="174">
        <v>3953</v>
      </c>
      <c r="E31" s="138">
        <f t="shared" si="0"/>
        <v>3953</v>
      </c>
      <c r="F31" s="138">
        <f t="shared" si="1"/>
        <v>0</v>
      </c>
      <c r="G31" s="142"/>
    </row>
    <row r="32" spans="1:7" s="141" customFormat="1">
      <c r="A32" s="137"/>
      <c r="B32" s="165" t="s">
        <v>248</v>
      </c>
      <c r="C32" s="158" t="s">
        <v>396</v>
      </c>
      <c r="D32" s="174">
        <v>6675</v>
      </c>
      <c r="E32" s="138">
        <f t="shared" si="0"/>
        <v>6675</v>
      </c>
      <c r="F32" s="138">
        <f t="shared" si="1"/>
        <v>0</v>
      </c>
      <c r="G32" s="142"/>
    </row>
    <row r="33" spans="1:7" s="141" customFormat="1">
      <c r="A33" s="137"/>
      <c r="B33" s="165" t="s">
        <v>249</v>
      </c>
      <c r="C33" s="158" t="s">
        <v>396</v>
      </c>
      <c r="D33" s="174">
        <v>3953</v>
      </c>
      <c r="E33" s="138">
        <f t="shared" si="0"/>
        <v>3953</v>
      </c>
      <c r="F33" s="138">
        <f t="shared" si="1"/>
        <v>0</v>
      </c>
      <c r="G33" s="142"/>
    </row>
    <row r="34" spans="1:7" s="141" customFormat="1">
      <c r="A34" s="137"/>
      <c r="B34" s="165" t="s">
        <v>250</v>
      </c>
      <c r="C34" s="158" t="s">
        <v>396</v>
      </c>
      <c r="D34" s="174">
        <v>2770</v>
      </c>
      <c r="E34" s="138">
        <f t="shared" si="0"/>
        <v>2770</v>
      </c>
      <c r="F34" s="138">
        <f t="shared" si="1"/>
        <v>0</v>
      </c>
      <c r="G34" s="142"/>
    </row>
    <row r="35" spans="1:7" s="141" customFormat="1">
      <c r="A35" s="137"/>
      <c r="B35" s="165" t="s">
        <v>251</v>
      </c>
      <c r="C35" s="158" t="s">
        <v>396</v>
      </c>
      <c r="D35" s="174">
        <v>2958</v>
      </c>
      <c r="E35" s="138">
        <f t="shared" si="0"/>
        <v>2958</v>
      </c>
      <c r="F35" s="138">
        <f t="shared" si="1"/>
        <v>0</v>
      </c>
      <c r="G35" s="142"/>
    </row>
    <row r="36" spans="1:7" s="141" customFormat="1">
      <c r="A36" s="137"/>
      <c r="B36" s="165" t="s">
        <v>252</v>
      </c>
      <c r="C36" s="158" t="s">
        <v>396</v>
      </c>
      <c r="D36" s="174">
        <v>4687</v>
      </c>
      <c r="E36" s="138">
        <f t="shared" si="0"/>
        <v>4687</v>
      </c>
      <c r="F36" s="138">
        <f t="shared" si="1"/>
        <v>0</v>
      </c>
      <c r="G36" s="142"/>
    </row>
    <row r="37" spans="1:7" s="141" customFormat="1">
      <c r="A37" s="137"/>
      <c r="B37" s="165" t="s">
        <v>253</v>
      </c>
      <c r="C37" s="158" t="s">
        <v>396</v>
      </c>
      <c r="D37" s="174">
        <v>1930</v>
      </c>
      <c r="E37" s="138">
        <f t="shared" si="0"/>
        <v>1930</v>
      </c>
      <c r="F37" s="138">
        <f t="shared" si="1"/>
        <v>0</v>
      </c>
      <c r="G37" s="142"/>
    </row>
    <row r="38" spans="1:7" s="141" customFormat="1">
      <c r="A38" s="137"/>
      <c r="B38" s="165" t="s">
        <v>254</v>
      </c>
      <c r="C38" s="158" t="s">
        <v>396</v>
      </c>
      <c r="D38" s="174">
        <v>1674</v>
      </c>
      <c r="E38" s="138">
        <f t="shared" si="0"/>
        <v>1674</v>
      </c>
      <c r="F38" s="138">
        <f t="shared" si="1"/>
        <v>0</v>
      </c>
      <c r="G38" s="142"/>
    </row>
    <row r="39" spans="1:7" s="141" customFormat="1">
      <c r="A39" s="137"/>
      <c r="B39" s="165" t="s">
        <v>255</v>
      </c>
      <c r="C39" s="158" t="s">
        <v>396</v>
      </c>
      <c r="D39" s="174">
        <v>1361</v>
      </c>
      <c r="E39" s="138">
        <f t="shared" si="0"/>
        <v>1361</v>
      </c>
      <c r="F39" s="138">
        <f t="shared" si="1"/>
        <v>0</v>
      </c>
      <c r="G39" s="142"/>
    </row>
    <row r="40" spans="1:7" s="141" customFormat="1">
      <c r="A40" s="137"/>
      <c r="B40" s="165" t="s">
        <v>436</v>
      </c>
      <c r="C40" s="158" t="s">
        <v>396</v>
      </c>
      <c r="D40" s="174">
        <v>13021</v>
      </c>
      <c r="E40" s="138">
        <f t="shared" si="0"/>
        <v>13021</v>
      </c>
      <c r="F40" s="138">
        <f t="shared" si="1"/>
        <v>0</v>
      </c>
      <c r="G40" s="142"/>
    </row>
    <row r="41" spans="1:7" s="141" customFormat="1">
      <c r="A41" s="137"/>
      <c r="B41" s="155" t="s">
        <v>293</v>
      </c>
      <c r="C41" s="158" t="s">
        <v>396</v>
      </c>
      <c r="D41" s="175">
        <v>190</v>
      </c>
      <c r="E41" s="138">
        <f t="shared" si="0"/>
        <v>190</v>
      </c>
      <c r="F41" s="138">
        <f t="shared" si="1"/>
        <v>0</v>
      </c>
      <c r="G41" s="142"/>
    </row>
    <row r="42" spans="1:7" s="141" customFormat="1">
      <c r="A42" s="137"/>
      <c r="B42" s="155" t="s">
        <v>437</v>
      </c>
      <c r="C42" s="158" t="s">
        <v>396</v>
      </c>
      <c r="D42" s="176">
        <v>220</v>
      </c>
      <c r="E42" s="138">
        <f t="shared" si="0"/>
        <v>220</v>
      </c>
      <c r="F42" s="138">
        <f t="shared" si="1"/>
        <v>0</v>
      </c>
      <c r="G42" s="142"/>
    </row>
    <row r="43" spans="1:7" s="141" customFormat="1">
      <c r="A43" s="137"/>
      <c r="B43" s="166" t="s">
        <v>296</v>
      </c>
      <c r="C43" s="158" t="s">
        <v>396</v>
      </c>
      <c r="D43" s="177">
        <v>754.3836645768622</v>
      </c>
      <c r="E43" s="138">
        <f t="shared" si="0"/>
        <v>754.3836645768622</v>
      </c>
      <c r="F43" s="138">
        <f t="shared" si="1"/>
        <v>0</v>
      </c>
      <c r="G43" s="142"/>
    </row>
    <row r="44" spans="1:7" s="141" customFormat="1">
      <c r="A44" s="137"/>
      <c r="B44" s="166" t="s">
        <v>297</v>
      </c>
      <c r="C44" s="158" t="s">
        <v>396</v>
      </c>
      <c r="D44" s="177">
        <v>862.15275951641377</v>
      </c>
      <c r="E44" s="138">
        <f t="shared" si="0"/>
        <v>862.15275951641377</v>
      </c>
      <c r="F44" s="138">
        <f t="shared" si="1"/>
        <v>0</v>
      </c>
      <c r="G44" s="142"/>
    </row>
    <row r="45" spans="1:7" s="141" customFormat="1">
      <c r="A45" s="137"/>
      <c r="B45" s="166" t="s">
        <v>298</v>
      </c>
      <c r="C45" s="158" t="s">
        <v>396</v>
      </c>
      <c r="D45" s="177">
        <v>916.03730698618949</v>
      </c>
      <c r="E45" s="138">
        <f t="shared" si="0"/>
        <v>916.03730698618949</v>
      </c>
      <c r="F45" s="138">
        <f t="shared" si="1"/>
        <v>0</v>
      </c>
      <c r="G45" s="142"/>
    </row>
    <row r="46" spans="1:7" s="141" customFormat="1">
      <c r="A46" s="137"/>
      <c r="B46" s="166" t="s">
        <v>299</v>
      </c>
      <c r="C46" s="158" t="s">
        <v>396</v>
      </c>
      <c r="D46" s="177">
        <v>916.03730698618949</v>
      </c>
      <c r="E46" s="138">
        <f t="shared" si="0"/>
        <v>916.03730698618949</v>
      </c>
      <c r="F46" s="138">
        <f t="shared" si="1"/>
        <v>0</v>
      </c>
      <c r="G46" s="142"/>
    </row>
    <row r="47" spans="1:7" s="141" customFormat="1">
      <c r="A47" s="137"/>
      <c r="B47" s="166" t="s">
        <v>300</v>
      </c>
      <c r="C47" s="158" t="s">
        <v>396</v>
      </c>
      <c r="D47" s="177">
        <v>1616.5364240932759</v>
      </c>
      <c r="E47" s="138">
        <f t="shared" si="0"/>
        <v>1616.5364240932759</v>
      </c>
      <c r="F47" s="138">
        <f t="shared" si="1"/>
        <v>0</v>
      </c>
      <c r="G47" s="142"/>
    </row>
    <row r="48" spans="1:7" s="141" customFormat="1">
      <c r="A48" s="137"/>
      <c r="B48" s="166" t="s">
        <v>301</v>
      </c>
      <c r="C48" s="158" t="s">
        <v>396</v>
      </c>
      <c r="D48" s="177">
        <v>1196</v>
      </c>
      <c r="E48" s="138">
        <f t="shared" si="0"/>
        <v>1196</v>
      </c>
      <c r="F48" s="138">
        <f t="shared" si="1"/>
        <v>0</v>
      </c>
      <c r="G48" s="142"/>
    </row>
    <row r="49" spans="1:7" s="141" customFormat="1">
      <c r="A49" s="137"/>
      <c r="B49" s="166" t="s">
        <v>302</v>
      </c>
      <c r="C49" s="158" t="s">
        <v>396</v>
      </c>
      <c r="D49" s="177">
        <v>2263.1509937305864</v>
      </c>
      <c r="E49" s="138">
        <f t="shared" si="0"/>
        <v>2263.1509937305864</v>
      </c>
      <c r="F49" s="138">
        <f t="shared" si="1"/>
        <v>0</v>
      </c>
      <c r="G49" s="142"/>
    </row>
    <row r="50" spans="1:7" s="141" customFormat="1">
      <c r="A50" s="137"/>
      <c r="B50" s="166" t="s">
        <v>303</v>
      </c>
      <c r="C50" s="158" t="s">
        <v>396</v>
      </c>
      <c r="D50" s="177">
        <v>862.15275951641377</v>
      </c>
      <c r="E50" s="138">
        <f t="shared" si="0"/>
        <v>862.15275951641377</v>
      </c>
      <c r="F50" s="138">
        <f t="shared" si="1"/>
        <v>0</v>
      </c>
      <c r="G50" s="142"/>
    </row>
    <row r="51" spans="1:7" s="141" customFormat="1">
      <c r="A51" s="137"/>
      <c r="B51" s="166" t="s">
        <v>304</v>
      </c>
      <c r="C51" s="158" t="s">
        <v>396</v>
      </c>
      <c r="D51" s="177">
        <v>916.03730698618949</v>
      </c>
      <c r="E51" s="138">
        <f t="shared" si="0"/>
        <v>916.03730698618949</v>
      </c>
      <c r="F51" s="138">
        <f t="shared" si="1"/>
        <v>0</v>
      </c>
      <c r="G51" s="142"/>
    </row>
    <row r="52" spans="1:7" s="141" customFormat="1">
      <c r="A52" s="137"/>
      <c r="B52" s="166" t="s">
        <v>305</v>
      </c>
      <c r="C52" s="158" t="s">
        <v>396</v>
      </c>
      <c r="D52" s="177">
        <v>1293.2291392746208</v>
      </c>
      <c r="E52" s="138">
        <f t="shared" si="0"/>
        <v>1293.2291392746208</v>
      </c>
      <c r="F52" s="138">
        <f t="shared" si="1"/>
        <v>0</v>
      </c>
      <c r="G52" s="142"/>
    </row>
    <row r="53" spans="1:7" s="141" customFormat="1">
      <c r="A53" s="137"/>
      <c r="B53" s="166" t="s">
        <v>306</v>
      </c>
      <c r="C53" s="158" t="s">
        <v>396</v>
      </c>
      <c r="D53" s="177">
        <v>862.15275951641377</v>
      </c>
      <c r="E53" s="138">
        <f t="shared" si="0"/>
        <v>862.15275951641377</v>
      </c>
      <c r="F53" s="138">
        <f t="shared" si="1"/>
        <v>0</v>
      </c>
      <c r="G53" s="142"/>
    </row>
    <row r="54" spans="1:7" s="141" customFormat="1">
      <c r="A54" s="137"/>
      <c r="B54" s="166" t="s">
        <v>307</v>
      </c>
      <c r="C54" s="158" t="s">
        <v>396</v>
      </c>
      <c r="D54" s="177">
        <v>1617</v>
      </c>
      <c r="E54" s="138">
        <f t="shared" si="0"/>
        <v>1617</v>
      </c>
      <c r="F54" s="138">
        <f t="shared" si="1"/>
        <v>0</v>
      </c>
      <c r="G54" s="142"/>
    </row>
    <row r="55" spans="1:7" s="141" customFormat="1" ht="26.4">
      <c r="A55" s="137"/>
      <c r="B55" s="215" t="s">
        <v>438</v>
      </c>
      <c r="C55" s="158" t="s">
        <v>396</v>
      </c>
      <c r="D55" s="177"/>
      <c r="E55" s="138"/>
      <c r="F55" s="138"/>
      <c r="G55" s="142"/>
    </row>
    <row r="56" spans="1:7" s="141" customFormat="1">
      <c r="A56" s="137"/>
      <c r="B56" s="156" t="s">
        <v>308</v>
      </c>
      <c r="C56" s="158" t="s">
        <v>396</v>
      </c>
      <c r="D56" s="177">
        <v>1945.5461081985422</v>
      </c>
      <c r="E56" s="138">
        <f t="shared" si="0"/>
        <v>1945.5461081985422</v>
      </c>
      <c r="F56" s="138">
        <f t="shared" si="1"/>
        <v>0</v>
      </c>
      <c r="G56" s="142"/>
    </row>
    <row r="57" spans="1:7" s="141" customFormat="1">
      <c r="A57" s="137"/>
      <c r="B57" s="156" t="s">
        <v>309</v>
      </c>
      <c r="C57" s="158" t="s">
        <v>396</v>
      </c>
      <c r="D57" s="177">
        <v>1945.5461081985422</v>
      </c>
      <c r="E57" s="138">
        <f t="shared" si="0"/>
        <v>1945.5461081985422</v>
      </c>
      <c r="F57" s="138">
        <f t="shared" si="1"/>
        <v>0</v>
      </c>
      <c r="G57" s="142"/>
    </row>
    <row r="58" spans="1:7" s="141" customFormat="1">
      <c r="A58" s="137"/>
      <c r="B58" s="156" t="s">
        <v>310</v>
      </c>
      <c r="C58" s="158" t="s">
        <v>396</v>
      </c>
      <c r="D58" s="177">
        <v>1945.5461081985422</v>
      </c>
      <c r="E58" s="138">
        <f t="shared" si="0"/>
        <v>1945.5461081985422</v>
      </c>
      <c r="F58" s="138">
        <f t="shared" si="1"/>
        <v>0</v>
      </c>
      <c r="G58" s="142"/>
    </row>
    <row r="59" spans="1:7" s="141" customFormat="1">
      <c r="A59" s="137"/>
      <c r="B59" s="156" t="s">
        <v>311</v>
      </c>
      <c r="C59" s="158" t="s">
        <v>396</v>
      </c>
      <c r="D59" s="177">
        <v>1945.5461081985422</v>
      </c>
      <c r="E59" s="138">
        <f t="shared" si="0"/>
        <v>1945.5461081985422</v>
      </c>
      <c r="F59" s="138">
        <f t="shared" si="1"/>
        <v>0</v>
      </c>
      <c r="G59" s="142"/>
    </row>
    <row r="60" spans="1:7" s="141" customFormat="1">
      <c r="A60" s="137"/>
      <c r="B60" s="156" t="s">
        <v>312</v>
      </c>
      <c r="C60" s="158" t="s">
        <v>396</v>
      </c>
      <c r="D60" s="177">
        <v>1945.5461081985422</v>
      </c>
      <c r="E60" s="138">
        <f t="shared" si="0"/>
        <v>1945.5461081985422</v>
      </c>
      <c r="F60" s="138">
        <f t="shared" si="1"/>
        <v>0</v>
      </c>
      <c r="G60" s="142"/>
    </row>
    <row r="61" spans="1:7" s="141" customFormat="1">
      <c r="A61" s="137"/>
      <c r="B61" s="156" t="s">
        <v>313</v>
      </c>
      <c r="C61" s="158" t="s">
        <v>396</v>
      </c>
      <c r="D61" s="177">
        <v>1945.5461081985422</v>
      </c>
      <c r="E61" s="138">
        <f t="shared" si="0"/>
        <v>1945.5461081985422</v>
      </c>
      <c r="F61" s="138">
        <f t="shared" si="1"/>
        <v>0</v>
      </c>
      <c r="G61" s="142"/>
    </row>
    <row r="62" spans="1:7" s="141" customFormat="1">
      <c r="A62" s="137"/>
      <c r="B62" s="156" t="s">
        <v>314</v>
      </c>
      <c r="C62" s="158" t="s">
        <v>396</v>
      </c>
      <c r="D62" s="177">
        <v>1945.5461081985422</v>
      </c>
      <c r="E62" s="138">
        <f t="shared" si="0"/>
        <v>1945.5461081985422</v>
      </c>
      <c r="F62" s="138">
        <f t="shared" si="1"/>
        <v>0</v>
      </c>
      <c r="G62" s="142"/>
    </row>
    <row r="63" spans="1:7" s="141" customFormat="1">
      <c r="A63" s="137"/>
      <c r="B63" s="156" t="s">
        <v>315</v>
      </c>
      <c r="C63" s="158" t="s">
        <v>396</v>
      </c>
      <c r="D63" s="177">
        <v>1945.5461081985422</v>
      </c>
      <c r="E63" s="138">
        <f t="shared" si="0"/>
        <v>1945.5461081985422</v>
      </c>
      <c r="F63" s="138">
        <f t="shared" si="1"/>
        <v>0</v>
      </c>
      <c r="G63" s="142"/>
    </row>
    <row r="64" spans="1:7" s="141" customFormat="1">
      <c r="A64" s="137"/>
      <c r="B64" s="156" t="s">
        <v>316</v>
      </c>
      <c r="C64" s="158" t="s">
        <v>396</v>
      </c>
      <c r="D64" s="177">
        <v>1945.5461081985422</v>
      </c>
      <c r="E64" s="138">
        <f t="shared" si="0"/>
        <v>1945.5461081985422</v>
      </c>
      <c r="F64" s="138">
        <f t="shared" si="1"/>
        <v>0</v>
      </c>
      <c r="G64" s="142"/>
    </row>
    <row r="65" spans="1:7" s="141" customFormat="1">
      <c r="A65" s="137"/>
      <c r="B65" s="156" t="s">
        <v>317</v>
      </c>
      <c r="C65" s="158" t="s">
        <v>396</v>
      </c>
      <c r="D65" s="177">
        <v>2691.3202797553499</v>
      </c>
      <c r="E65" s="138">
        <f t="shared" si="0"/>
        <v>2691.3202797553499</v>
      </c>
      <c r="F65" s="138">
        <f t="shared" si="1"/>
        <v>0</v>
      </c>
      <c r="G65" s="142"/>
    </row>
    <row r="66" spans="1:7" s="141" customFormat="1" ht="26.25" customHeight="1">
      <c r="A66" s="137"/>
      <c r="B66" s="167" t="s">
        <v>439</v>
      </c>
      <c r="C66" s="158"/>
      <c r="D66" s="177"/>
      <c r="E66" s="138"/>
      <c r="F66" s="138"/>
      <c r="G66" s="142"/>
    </row>
    <row r="67" spans="1:7" s="141" customFormat="1">
      <c r="A67" s="137"/>
      <c r="B67" s="156" t="s">
        <v>308</v>
      </c>
      <c r="C67" s="158" t="s">
        <v>396</v>
      </c>
      <c r="D67" s="177">
        <v>2274.5667436835379</v>
      </c>
      <c r="E67" s="138">
        <f t="shared" si="0"/>
        <v>2274.5667436835379</v>
      </c>
      <c r="F67" s="138">
        <f t="shared" si="1"/>
        <v>0</v>
      </c>
      <c r="G67" s="142"/>
    </row>
    <row r="68" spans="1:7" s="141" customFormat="1">
      <c r="A68" s="137"/>
      <c r="B68" s="156" t="s">
        <v>309</v>
      </c>
      <c r="C68" s="158" t="s">
        <v>396</v>
      </c>
      <c r="D68" s="177">
        <v>2274.5667436835379</v>
      </c>
      <c r="E68" s="138">
        <f t="shared" si="0"/>
        <v>2274.5667436835379</v>
      </c>
      <c r="F68" s="138">
        <f t="shared" si="1"/>
        <v>0</v>
      </c>
      <c r="G68" s="142"/>
    </row>
    <row r="69" spans="1:7" s="141" customFormat="1">
      <c r="A69" s="137"/>
      <c r="B69" s="156" t="s">
        <v>310</v>
      </c>
      <c r="C69" s="158" t="s">
        <v>396</v>
      </c>
      <c r="D69" s="177">
        <v>2274.5667436835379</v>
      </c>
      <c r="E69" s="138">
        <f t="shared" si="0"/>
        <v>2274.5667436835379</v>
      </c>
      <c r="F69" s="138">
        <f t="shared" si="1"/>
        <v>0</v>
      </c>
      <c r="G69" s="142"/>
    </row>
    <row r="70" spans="1:7" s="141" customFormat="1">
      <c r="A70" s="137"/>
      <c r="B70" s="156" t="s">
        <v>311</v>
      </c>
      <c r="C70" s="158" t="s">
        <v>396</v>
      </c>
      <c r="D70" s="177">
        <v>2274.5667436835379</v>
      </c>
      <c r="E70" s="138">
        <f t="shared" ref="E70:E133" si="2">D70</f>
        <v>2274.5667436835379</v>
      </c>
      <c r="F70" s="138">
        <f t="shared" si="1"/>
        <v>0</v>
      </c>
      <c r="G70" s="142"/>
    </row>
    <row r="71" spans="1:7" s="141" customFormat="1">
      <c r="A71" s="137"/>
      <c r="B71" s="156" t="s">
        <v>312</v>
      </c>
      <c r="C71" s="158" t="s">
        <v>396</v>
      </c>
      <c r="D71" s="177">
        <v>2274.5667436835379</v>
      </c>
      <c r="E71" s="138">
        <f t="shared" si="2"/>
        <v>2274.5667436835379</v>
      </c>
      <c r="F71" s="138">
        <f t="shared" ref="F71:F134" si="3">E71-D71</f>
        <v>0</v>
      </c>
      <c r="G71" s="142"/>
    </row>
    <row r="72" spans="1:7" s="141" customFormat="1">
      <c r="A72" s="137"/>
      <c r="B72" s="156" t="s">
        <v>313</v>
      </c>
      <c r="C72" s="158" t="s">
        <v>396</v>
      </c>
      <c r="D72" s="177">
        <v>2274.5667436835379</v>
      </c>
      <c r="E72" s="138">
        <f t="shared" si="2"/>
        <v>2274.5667436835379</v>
      </c>
      <c r="F72" s="138">
        <f t="shared" si="3"/>
        <v>0</v>
      </c>
      <c r="G72" s="142"/>
    </row>
    <row r="73" spans="1:7" s="141" customFormat="1">
      <c r="A73" s="137"/>
      <c r="B73" s="156" t="s">
        <v>314</v>
      </c>
      <c r="C73" s="158" t="s">
        <v>396</v>
      </c>
      <c r="D73" s="177">
        <v>2274.5667436835379</v>
      </c>
      <c r="E73" s="138">
        <f t="shared" si="2"/>
        <v>2274.5667436835379</v>
      </c>
      <c r="F73" s="138">
        <f t="shared" si="3"/>
        <v>0</v>
      </c>
      <c r="G73" s="142"/>
    </row>
    <row r="74" spans="1:7" s="141" customFormat="1">
      <c r="A74" s="137"/>
      <c r="B74" s="156" t="s">
        <v>315</v>
      </c>
      <c r="C74" s="158" t="s">
        <v>396</v>
      </c>
      <c r="D74" s="177">
        <v>2274.5667436835379</v>
      </c>
      <c r="E74" s="138">
        <f t="shared" si="2"/>
        <v>2274.5667436835379</v>
      </c>
      <c r="F74" s="138">
        <f t="shared" si="3"/>
        <v>0</v>
      </c>
      <c r="G74" s="142"/>
    </row>
    <row r="75" spans="1:7" s="141" customFormat="1">
      <c r="A75" s="137"/>
      <c r="B75" s="156" t="s">
        <v>316</v>
      </c>
      <c r="C75" s="158" t="s">
        <v>396</v>
      </c>
      <c r="D75" s="177">
        <v>2274.5667436835379</v>
      </c>
      <c r="E75" s="138">
        <f t="shared" si="2"/>
        <v>2274.5667436835379</v>
      </c>
      <c r="F75" s="138">
        <f t="shared" si="3"/>
        <v>0</v>
      </c>
      <c r="G75" s="142"/>
    </row>
    <row r="76" spans="1:7" s="141" customFormat="1">
      <c r="A76" s="137"/>
      <c r="B76" s="156" t="s">
        <v>317</v>
      </c>
      <c r="C76" s="158" t="s">
        <v>396</v>
      </c>
      <c r="D76" s="177">
        <v>5448.3528187781421</v>
      </c>
      <c r="E76" s="138">
        <f t="shared" si="2"/>
        <v>5448.3528187781421</v>
      </c>
      <c r="F76" s="138">
        <f t="shared" si="3"/>
        <v>0</v>
      </c>
      <c r="G76" s="142"/>
    </row>
    <row r="77" spans="1:7" s="141" customFormat="1" ht="26.4">
      <c r="A77" s="137"/>
      <c r="B77" s="156" t="s">
        <v>440</v>
      </c>
      <c r="C77" s="158" t="s">
        <v>396</v>
      </c>
      <c r="D77" s="177">
        <v>6474.6137885576054</v>
      </c>
      <c r="E77" s="138">
        <f t="shared" si="2"/>
        <v>6474.6137885576054</v>
      </c>
      <c r="F77" s="138">
        <f t="shared" si="3"/>
        <v>0</v>
      </c>
      <c r="G77" s="142"/>
    </row>
    <row r="78" spans="1:7" s="141" customFormat="1">
      <c r="A78" s="137"/>
      <c r="B78" s="159" t="s">
        <v>441</v>
      </c>
      <c r="C78" s="158" t="s">
        <v>396</v>
      </c>
      <c r="D78" s="178">
        <v>313</v>
      </c>
      <c r="E78" s="138">
        <f t="shared" si="2"/>
        <v>313</v>
      </c>
      <c r="F78" s="138">
        <f t="shared" si="3"/>
        <v>0</v>
      </c>
      <c r="G78" s="142"/>
    </row>
    <row r="79" spans="1:7" s="141" customFormat="1">
      <c r="A79" s="137"/>
      <c r="B79" s="160" t="s">
        <v>442</v>
      </c>
      <c r="C79" s="158" t="s">
        <v>396</v>
      </c>
      <c r="D79" s="178">
        <v>500</v>
      </c>
      <c r="E79" s="138">
        <f t="shared" si="2"/>
        <v>500</v>
      </c>
      <c r="F79" s="138">
        <f t="shared" si="3"/>
        <v>0</v>
      </c>
      <c r="G79" s="142"/>
    </row>
    <row r="80" spans="1:7" s="141" customFormat="1">
      <c r="A80" s="137"/>
      <c r="B80" s="160" t="s">
        <v>443</v>
      </c>
      <c r="C80" s="158" t="s">
        <v>396</v>
      </c>
      <c r="D80" s="178">
        <v>1100</v>
      </c>
      <c r="E80" s="138">
        <f t="shared" si="2"/>
        <v>1100</v>
      </c>
      <c r="F80" s="138">
        <f t="shared" si="3"/>
        <v>0</v>
      </c>
      <c r="G80" s="142"/>
    </row>
    <row r="81" spans="1:7" s="141" customFormat="1">
      <c r="A81" s="137"/>
      <c r="B81" s="160" t="s">
        <v>444</v>
      </c>
      <c r="C81" s="158" t="s">
        <v>396</v>
      </c>
      <c r="D81" s="178">
        <v>250</v>
      </c>
      <c r="E81" s="138">
        <f t="shared" si="2"/>
        <v>250</v>
      </c>
      <c r="F81" s="138">
        <f t="shared" si="3"/>
        <v>0</v>
      </c>
      <c r="G81" s="142"/>
    </row>
    <row r="82" spans="1:7" s="141" customFormat="1">
      <c r="A82" s="137"/>
      <c r="B82" s="160" t="s">
        <v>445</v>
      </c>
      <c r="C82" s="158" t="s">
        <v>396</v>
      </c>
      <c r="D82" s="178">
        <v>700</v>
      </c>
      <c r="E82" s="138">
        <f t="shared" si="2"/>
        <v>700</v>
      </c>
      <c r="F82" s="138">
        <f t="shared" si="3"/>
        <v>0</v>
      </c>
      <c r="G82" s="142"/>
    </row>
    <row r="83" spans="1:7" s="141" customFormat="1">
      <c r="A83" s="137"/>
      <c r="B83" s="160" t="s">
        <v>446</v>
      </c>
      <c r="C83" s="158"/>
      <c r="D83" s="178"/>
      <c r="E83" s="138"/>
      <c r="F83" s="138"/>
      <c r="G83" s="142"/>
    </row>
    <row r="84" spans="1:7" s="141" customFormat="1">
      <c r="A84" s="137"/>
      <c r="B84" s="160" t="s">
        <v>294</v>
      </c>
      <c r="C84" s="158" t="s">
        <v>396</v>
      </c>
      <c r="D84" s="178">
        <v>1300</v>
      </c>
      <c r="E84" s="138">
        <f t="shared" si="2"/>
        <v>1300</v>
      </c>
      <c r="F84" s="138">
        <f t="shared" si="3"/>
        <v>0</v>
      </c>
      <c r="G84" s="142"/>
    </row>
    <row r="85" spans="1:7" s="141" customFormat="1">
      <c r="A85" s="137"/>
      <c r="B85" s="160" t="s">
        <v>295</v>
      </c>
      <c r="C85" s="158" t="s">
        <v>396</v>
      </c>
      <c r="D85" s="178">
        <v>1300</v>
      </c>
      <c r="E85" s="138">
        <f t="shared" si="2"/>
        <v>1300</v>
      </c>
      <c r="F85" s="138">
        <f t="shared" si="3"/>
        <v>0</v>
      </c>
      <c r="G85" s="142"/>
    </row>
    <row r="86" spans="1:7" s="141" customFormat="1">
      <c r="A86" s="137"/>
      <c r="B86" s="160" t="s">
        <v>447</v>
      </c>
      <c r="C86" s="158" t="s">
        <v>396</v>
      </c>
      <c r="D86" s="178">
        <v>920</v>
      </c>
      <c r="E86" s="138">
        <f t="shared" si="2"/>
        <v>920</v>
      </c>
      <c r="F86" s="138">
        <f t="shared" si="3"/>
        <v>0</v>
      </c>
      <c r="G86" s="142"/>
    </row>
    <row r="87" spans="1:7" s="141" customFormat="1">
      <c r="A87" s="137"/>
      <c r="B87" s="168" t="s">
        <v>448</v>
      </c>
      <c r="C87" s="158"/>
      <c r="D87" s="172"/>
      <c r="E87" s="138"/>
      <c r="F87" s="138"/>
      <c r="G87" s="142"/>
    </row>
    <row r="88" spans="1:7" s="141" customFormat="1">
      <c r="A88" s="137"/>
      <c r="B88" s="169" t="s">
        <v>283</v>
      </c>
      <c r="C88" s="158" t="s">
        <v>396</v>
      </c>
      <c r="D88" s="172">
        <v>2145</v>
      </c>
      <c r="E88" s="138">
        <f t="shared" si="2"/>
        <v>2145</v>
      </c>
      <c r="F88" s="138">
        <f t="shared" si="3"/>
        <v>0</v>
      </c>
      <c r="G88" s="142"/>
    </row>
    <row r="89" spans="1:7" s="141" customFormat="1">
      <c r="A89" s="137"/>
      <c r="B89" s="169" t="s">
        <v>284</v>
      </c>
      <c r="C89" s="158" t="s">
        <v>396</v>
      </c>
      <c r="D89" s="172">
        <v>1289</v>
      </c>
      <c r="E89" s="138">
        <f t="shared" si="2"/>
        <v>1289</v>
      </c>
      <c r="F89" s="138">
        <f t="shared" si="3"/>
        <v>0</v>
      </c>
      <c r="G89" s="142"/>
    </row>
    <row r="90" spans="1:7" s="141" customFormat="1">
      <c r="A90" s="137"/>
      <c r="B90" s="169" t="s">
        <v>285</v>
      </c>
      <c r="C90" s="158" t="s">
        <v>396</v>
      </c>
      <c r="D90" s="172">
        <v>6427</v>
      </c>
      <c r="E90" s="138">
        <f t="shared" si="2"/>
        <v>6427</v>
      </c>
      <c r="F90" s="138">
        <f t="shared" si="3"/>
        <v>0</v>
      </c>
      <c r="G90" s="142"/>
    </row>
    <row r="91" spans="1:7" s="141" customFormat="1">
      <c r="A91" s="137"/>
      <c r="B91" s="169" t="s">
        <v>286</v>
      </c>
      <c r="C91" s="158" t="s">
        <v>396</v>
      </c>
      <c r="D91" s="172">
        <v>6427</v>
      </c>
      <c r="E91" s="138">
        <f t="shared" si="2"/>
        <v>6427</v>
      </c>
      <c r="F91" s="138">
        <f t="shared" si="3"/>
        <v>0</v>
      </c>
      <c r="G91" s="142"/>
    </row>
    <row r="92" spans="1:7" s="141" customFormat="1">
      <c r="A92" s="137"/>
      <c r="B92" s="169" t="s">
        <v>287</v>
      </c>
      <c r="C92" s="158" t="s">
        <v>396</v>
      </c>
      <c r="D92" s="172">
        <v>2575</v>
      </c>
      <c r="E92" s="138">
        <f t="shared" si="2"/>
        <v>2575</v>
      </c>
      <c r="F92" s="138">
        <f t="shared" si="3"/>
        <v>0</v>
      </c>
      <c r="G92" s="142"/>
    </row>
    <row r="93" spans="1:7" s="141" customFormat="1">
      <c r="A93" s="137"/>
      <c r="B93" s="169" t="s">
        <v>288</v>
      </c>
      <c r="C93" s="158" t="s">
        <v>396</v>
      </c>
      <c r="D93" s="172">
        <v>3215</v>
      </c>
      <c r="E93" s="138">
        <f t="shared" si="2"/>
        <v>3215</v>
      </c>
      <c r="F93" s="138">
        <f t="shared" si="3"/>
        <v>0</v>
      </c>
      <c r="G93" s="142"/>
    </row>
    <row r="94" spans="1:7" s="141" customFormat="1">
      <c r="A94" s="137"/>
      <c r="B94" s="169" t="s">
        <v>289</v>
      </c>
      <c r="C94" s="158" t="s">
        <v>396</v>
      </c>
      <c r="D94" s="172">
        <v>13752</v>
      </c>
      <c r="E94" s="138">
        <f t="shared" si="2"/>
        <v>13752</v>
      </c>
      <c r="F94" s="138">
        <f t="shared" si="3"/>
        <v>0</v>
      </c>
      <c r="G94" s="142"/>
    </row>
    <row r="95" spans="1:7" s="141" customFormat="1">
      <c r="A95" s="137"/>
      <c r="B95" s="169" t="s">
        <v>290</v>
      </c>
      <c r="C95" s="158" t="s">
        <v>396</v>
      </c>
      <c r="D95" s="172">
        <v>1291</v>
      </c>
      <c r="E95" s="138">
        <f t="shared" si="2"/>
        <v>1291</v>
      </c>
      <c r="F95" s="138">
        <f t="shared" si="3"/>
        <v>0</v>
      </c>
      <c r="G95" s="142"/>
    </row>
    <row r="96" spans="1:7" s="141" customFormat="1" ht="26.4">
      <c r="A96" s="137"/>
      <c r="B96" s="169" t="s">
        <v>291</v>
      </c>
      <c r="C96" s="158" t="s">
        <v>396</v>
      </c>
      <c r="D96" s="172">
        <v>1612</v>
      </c>
      <c r="E96" s="138">
        <f t="shared" si="2"/>
        <v>1612</v>
      </c>
      <c r="F96" s="138">
        <f t="shared" si="3"/>
        <v>0</v>
      </c>
      <c r="G96" s="142"/>
    </row>
    <row r="97" spans="1:7" s="141" customFormat="1">
      <c r="A97" s="137"/>
      <c r="B97" s="169" t="s">
        <v>292</v>
      </c>
      <c r="C97" s="158" t="s">
        <v>396</v>
      </c>
      <c r="D97" s="172">
        <v>4825</v>
      </c>
      <c r="E97" s="138">
        <f t="shared" si="2"/>
        <v>4825</v>
      </c>
      <c r="F97" s="138">
        <f t="shared" si="3"/>
        <v>0</v>
      </c>
      <c r="G97" s="142"/>
    </row>
    <row r="98" spans="1:7" s="141" customFormat="1">
      <c r="A98" s="137"/>
      <c r="B98" s="168" t="s">
        <v>449</v>
      </c>
      <c r="C98" s="158"/>
      <c r="D98" s="172"/>
      <c r="E98" s="138"/>
      <c r="F98" s="138"/>
      <c r="G98" s="142"/>
    </row>
    <row r="99" spans="1:7" s="141" customFormat="1" ht="26.4">
      <c r="A99" s="137"/>
      <c r="B99" s="169" t="s">
        <v>275</v>
      </c>
      <c r="C99" s="158" t="s">
        <v>396</v>
      </c>
      <c r="D99" s="173">
        <v>11469</v>
      </c>
      <c r="E99" s="138">
        <f t="shared" si="2"/>
        <v>11469</v>
      </c>
      <c r="F99" s="138">
        <f t="shared" si="3"/>
        <v>0</v>
      </c>
      <c r="G99" s="142"/>
    </row>
    <row r="100" spans="1:7" s="141" customFormat="1">
      <c r="A100" s="137"/>
      <c r="B100" s="169" t="s">
        <v>276</v>
      </c>
      <c r="C100" s="158" t="s">
        <v>396</v>
      </c>
      <c r="D100" s="173">
        <v>6125</v>
      </c>
      <c r="E100" s="138">
        <f t="shared" si="2"/>
        <v>6125</v>
      </c>
      <c r="F100" s="138">
        <f t="shared" si="3"/>
        <v>0</v>
      </c>
      <c r="G100" s="142"/>
    </row>
    <row r="101" spans="1:7" s="141" customFormat="1" ht="26.4">
      <c r="A101" s="137"/>
      <c r="B101" s="169" t="s">
        <v>277</v>
      </c>
      <c r="C101" s="158" t="s">
        <v>396</v>
      </c>
      <c r="D101" s="173">
        <v>7652</v>
      </c>
      <c r="E101" s="138">
        <f t="shared" si="2"/>
        <v>7652</v>
      </c>
      <c r="F101" s="138">
        <f t="shared" si="3"/>
        <v>0</v>
      </c>
      <c r="G101" s="142"/>
    </row>
    <row r="102" spans="1:7" s="141" customFormat="1">
      <c r="A102" s="137"/>
      <c r="B102" s="169" t="s">
        <v>278</v>
      </c>
      <c r="C102" s="158" t="s">
        <v>396</v>
      </c>
      <c r="D102" s="173">
        <v>980</v>
      </c>
      <c r="E102" s="138">
        <f t="shared" si="2"/>
        <v>980</v>
      </c>
      <c r="F102" s="138">
        <f t="shared" si="3"/>
        <v>0</v>
      </c>
      <c r="G102" s="142"/>
    </row>
    <row r="103" spans="1:7" s="141" customFormat="1" ht="26.4">
      <c r="A103" s="137"/>
      <c r="B103" s="169" t="s">
        <v>279</v>
      </c>
      <c r="C103" s="158" t="s">
        <v>396</v>
      </c>
      <c r="D103" s="173">
        <v>981</v>
      </c>
      <c r="E103" s="138">
        <f t="shared" si="2"/>
        <v>981</v>
      </c>
      <c r="F103" s="138">
        <f t="shared" si="3"/>
        <v>0</v>
      </c>
      <c r="G103" s="142"/>
    </row>
    <row r="104" spans="1:7" s="141" customFormat="1" ht="26.4">
      <c r="A104" s="137"/>
      <c r="B104" s="169" t="s">
        <v>280</v>
      </c>
      <c r="C104" s="158" t="s">
        <v>396</v>
      </c>
      <c r="D104" s="173">
        <v>1302</v>
      </c>
      <c r="E104" s="138">
        <f t="shared" si="2"/>
        <v>1302</v>
      </c>
      <c r="F104" s="138">
        <f t="shared" si="3"/>
        <v>0</v>
      </c>
      <c r="G104" s="142"/>
    </row>
    <row r="105" spans="1:7" s="141" customFormat="1">
      <c r="A105" s="137"/>
      <c r="B105" s="169" t="s">
        <v>281</v>
      </c>
      <c r="C105" s="158" t="s">
        <v>396</v>
      </c>
      <c r="D105" s="173">
        <v>1965</v>
      </c>
      <c r="E105" s="138">
        <f t="shared" si="2"/>
        <v>1965</v>
      </c>
      <c r="F105" s="138">
        <f t="shared" si="3"/>
        <v>0</v>
      </c>
      <c r="G105" s="142"/>
    </row>
    <row r="106" spans="1:7" s="141" customFormat="1" ht="26.4">
      <c r="A106" s="137"/>
      <c r="B106" s="169" t="s">
        <v>282</v>
      </c>
      <c r="C106" s="158" t="s">
        <v>396</v>
      </c>
      <c r="D106" s="173">
        <v>1305</v>
      </c>
      <c r="E106" s="138">
        <f t="shared" si="2"/>
        <v>1305</v>
      </c>
      <c r="F106" s="138">
        <f t="shared" si="3"/>
        <v>0</v>
      </c>
      <c r="G106" s="142"/>
    </row>
    <row r="107" spans="1:7" s="141" customFormat="1" ht="13.8">
      <c r="A107" s="137"/>
      <c r="B107" s="170" t="s">
        <v>450</v>
      </c>
      <c r="C107" s="158" t="s">
        <v>396</v>
      </c>
      <c r="D107" s="172"/>
      <c r="E107" s="138"/>
      <c r="F107" s="138"/>
      <c r="G107" s="142"/>
    </row>
    <row r="108" spans="1:7" s="141" customFormat="1">
      <c r="A108" s="137"/>
      <c r="B108" s="168" t="s">
        <v>448</v>
      </c>
      <c r="C108" s="158" t="s">
        <v>396</v>
      </c>
      <c r="D108" s="172"/>
      <c r="E108" s="138"/>
      <c r="F108" s="138"/>
      <c r="G108" s="142"/>
    </row>
    <row r="109" spans="1:7" s="141" customFormat="1" ht="26.4">
      <c r="A109" s="137"/>
      <c r="B109" s="169" t="s">
        <v>271</v>
      </c>
      <c r="C109" s="158" t="s">
        <v>396</v>
      </c>
      <c r="D109" s="172">
        <v>305.15130255405955</v>
      </c>
      <c r="E109" s="138">
        <f t="shared" si="2"/>
        <v>305.15130255405955</v>
      </c>
      <c r="F109" s="138">
        <f t="shared" si="3"/>
        <v>0</v>
      </c>
      <c r="G109" s="142"/>
    </row>
    <row r="110" spans="1:7" s="141" customFormat="1" ht="26.4">
      <c r="A110" s="137"/>
      <c r="B110" s="169" t="s">
        <v>451</v>
      </c>
      <c r="C110" s="158" t="s">
        <v>396</v>
      </c>
      <c r="D110" s="172">
        <v>118.52176751801983</v>
      </c>
      <c r="E110" s="138">
        <f t="shared" si="2"/>
        <v>118.52176751801983</v>
      </c>
      <c r="F110" s="138">
        <f t="shared" si="3"/>
        <v>0</v>
      </c>
      <c r="G110" s="142"/>
    </row>
    <row r="111" spans="1:7" s="141" customFormat="1">
      <c r="A111" s="137"/>
      <c r="B111" s="169" t="s">
        <v>272</v>
      </c>
      <c r="C111" s="158" t="s">
        <v>396</v>
      </c>
      <c r="D111" s="172">
        <v>119.82176751801983</v>
      </c>
      <c r="E111" s="138">
        <f t="shared" si="2"/>
        <v>119.82176751801983</v>
      </c>
      <c r="F111" s="138">
        <f t="shared" si="3"/>
        <v>0</v>
      </c>
      <c r="G111" s="142"/>
    </row>
    <row r="112" spans="1:7" s="141" customFormat="1">
      <c r="A112" s="137"/>
      <c r="B112" s="169" t="s">
        <v>273</v>
      </c>
      <c r="C112" s="158" t="s">
        <v>396</v>
      </c>
      <c r="D112" s="172">
        <v>164.06522989031461</v>
      </c>
      <c r="E112" s="138">
        <f t="shared" si="2"/>
        <v>164.06522989031461</v>
      </c>
      <c r="F112" s="138">
        <f t="shared" si="3"/>
        <v>0</v>
      </c>
      <c r="G112" s="142"/>
    </row>
    <row r="113" spans="1:7" s="141" customFormat="1">
      <c r="A113" s="137"/>
      <c r="B113" s="169" t="s">
        <v>274</v>
      </c>
      <c r="C113" s="158" t="s">
        <v>396</v>
      </c>
      <c r="D113" s="172">
        <v>169.40415127702977</v>
      </c>
      <c r="E113" s="138">
        <f t="shared" si="2"/>
        <v>169.40415127702977</v>
      </c>
      <c r="F113" s="138">
        <f t="shared" si="3"/>
        <v>0</v>
      </c>
      <c r="G113" s="142"/>
    </row>
    <row r="114" spans="1:7" s="141" customFormat="1">
      <c r="A114" s="137"/>
      <c r="B114" s="169" t="s">
        <v>452</v>
      </c>
      <c r="C114" s="158" t="s">
        <v>396</v>
      </c>
      <c r="D114" s="172">
        <v>170.70415127702978</v>
      </c>
      <c r="E114" s="138">
        <f t="shared" si="2"/>
        <v>170.70415127702978</v>
      </c>
      <c r="F114" s="138">
        <f t="shared" si="3"/>
        <v>0</v>
      </c>
      <c r="G114" s="142"/>
    </row>
    <row r="115" spans="1:7" s="141" customFormat="1">
      <c r="A115" s="137"/>
      <c r="B115" s="161" t="s">
        <v>256</v>
      </c>
      <c r="C115" s="158"/>
      <c r="D115" s="178"/>
      <c r="E115" s="138"/>
      <c r="F115" s="138"/>
      <c r="G115" s="142"/>
    </row>
    <row r="116" spans="1:7" s="141" customFormat="1">
      <c r="A116" s="137"/>
      <c r="B116" s="162" t="s">
        <v>257</v>
      </c>
      <c r="C116" s="158" t="s">
        <v>396</v>
      </c>
      <c r="D116" s="178">
        <v>513</v>
      </c>
      <c r="E116" s="138">
        <f t="shared" si="2"/>
        <v>513</v>
      </c>
      <c r="F116" s="138">
        <f t="shared" si="3"/>
        <v>0</v>
      </c>
      <c r="G116" s="142"/>
    </row>
    <row r="117" spans="1:7" s="141" customFormat="1">
      <c r="A117" s="137"/>
      <c r="B117" s="145" t="s">
        <v>258</v>
      </c>
      <c r="C117" s="158" t="s">
        <v>396</v>
      </c>
      <c r="D117" s="178">
        <v>603</v>
      </c>
      <c r="E117" s="138">
        <f t="shared" si="2"/>
        <v>603</v>
      </c>
      <c r="F117" s="138">
        <f t="shared" si="3"/>
        <v>0</v>
      </c>
      <c r="G117" s="142"/>
    </row>
    <row r="118" spans="1:7" s="141" customFormat="1">
      <c r="A118" s="137"/>
      <c r="B118" s="145" t="s">
        <v>259</v>
      </c>
      <c r="C118" s="158" t="s">
        <v>396</v>
      </c>
      <c r="D118" s="178">
        <v>693</v>
      </c>
      <c r="E118" s="138">
        <f t="shared" si="2"/>
        <v>693</v>
      </c>
      <c r="F118" s="138">
        <f t="shared" si="3"/>
        <v>0</v>
      </c>
      <c r="G118" s="142"/>
    </row>
    <row r="119" spans="1:7" s="141" customFormat="1">
      <c r="A119" s="137"/>
      <c r="B119" s="145" t="s">
        <v>260</v>
      </c>
      <c r="C119" s="158" t="s">
        <v>396</v>
      </c>
      <c r="D119" s="178">
        <v>797</v>
      </c>
      <c r="E119" s="138">
        <f t="shared" si="2"/>
        <v>797</v>
      </c>
      <c r="F119" s="138">
        <f t="shared" si="3"/>
        <v>0</v>
      </c>
      <c r="G119" s="142"/>
    </row>
    <row r="120" spans="1:7" s="141" customFormat="1">
      <c r="A120" s="137"/>
      <c r="B120" s="161" t="s">
        <v>261</v>
      </c>
      <c r="C120" s="158"/>
      <c r="D120" s="179"/>
      <c r="E120" s="138"/>
      <c r="F120" s="138"/>
      <c r="G120" s="142"/>
    </row>
    <row r="121" spans="1:7" s="141" customFormat="1">
      <c r="A121" s="137"/>
      <c r="B121" s="162" t="s">
        <v>257</v>
      </c>
      <c r="C121" s="158" t="s">
        <v>396</v>
      </c>
      <c r="D121" s="178">
        <v>522</v>
      </c>
      <c r="E121" s="138">
        <f t="shared" si="2"/>
        <v>522</v>
      </c>
      <c r="F121" s="138">
        <f t="shared" si="3"/>
        <v>0</v>
      </c>
      <c r="G121" s="142"/>
    </row>
    <row r="122" spans="1:7" s="141" customFormat="1">
      <c r="A122" s="137"/>
      <c r="B122" s="145" t="s">
        <v>258</v>
      </c>
      <c r="C122" s="158" t="s">
        <v>396</v>
      </c>
      <c r="D122" s="178">
        <v>614</v>
      </c>
      <c r="E122" s="138">
        <f t="shared" si="2"/>
        <v>614</v>
      </c>
      <c r="F122" s="138">
        <f t="shared" si="3"/>
        <v>0</v>
      </c>
      <c r="G122" s="142"/>
    </row>
    <row r="123" spans="1:7" s="141" customFormat="1">
      <c r="A123" s="137"/>
      <c r="B123" s="145" t="s">
        <v>259</v>
      </c>
      <c r="C123" s="158" t="s">
        <v>396</v>
      </c>
      <c r="D123" s="178">
        <v>706</v>
      </c>
      <c r="E123" s="138">
        <f t="shared" si="2"/>
        <v>706</v>
      </c>
      <c r="F123" s="138">
        <f t="shared" si="3"/>
        <v>0</v>
      </c>
      <c r="G123" s="142"/>
    </row>
    <row r="124" spans="1:7" s="141" customFormat="1">
      <c r="A124" s="137"/>
      <c r="B124" s="145" t="s">
        <v>260</v>
      </c>
      <c r="C124" s="158" t="s">
        <v>396</v>
      </c>
      <c r="D124" s="178">
        <v>812</v>
      </c>
      <c r="E124" s="138">
        <f t="shared" si="2"/>
        <v>812</v>
      </c>
      <c r="F124" s="138">
        <f t="shared" si="3"/>
        <v>0</v>
      </c>
      <c r="G124" s="142"/>
    </row>
    <row r="125" spans="1:7" s="141" customFormat="1">
      <c r="A125" s="137"/>
      <c r="B125" s="161" t="s">
        <v>262</v>
      </c>
      <c r="C125" s="158"/>
      <c r="D125" s="179"/>
      <c r="E125" s="138"/>
      <c r="F125" s="138"/>
      <c r="G125" s="142"/>
    </row>
    <row r="126" spans="1:7" s="141" customFormat="1">
      <c r="A126" s="137"/>
      <c r="B126" s="162" t="s">
        <v>257</v>
      </c>
      <c r="C126" s="158" t="s">
        <v>396</v>
      </c>
      <c r="D126" s="178">
        <v>456</v>
      </c>
      <c r="E126" s="138">
        <f t="shared" si="2"/>
        <v>456</v>
      </c>
      <c r="F126" s="138">
        <f t="shared" si="3"/>
        <v>0</v>
      </c>
      <c r="G126" s="142"/>
    </row>
    <row r="127" spans="1:7" s="141" customFormat="1">
      <c r="A127" s="137"/>
      <c r="B127" s="145" t="s">
        <v>258</v>
      </c>
      <c r="C127" s="158" t="s">
        <v>396</v>
      </c>
      <c r="D127" s="178">
        <v>524</v>
      </c>
      <c r="E127" s="138">
        <f t="shared" si="2"/>
        <v>524</v>
      </c>
      <c r="F127" s="138">
        <f t="shared" si="3"/>
        <v>0</v>
      </c>
      <c r="G127" s="142"/>
    </row>
    <row r="128" spans="1:7" s="141" customFormat="1">
      <c r="A128" s="137"/>
      <c r="B128" s="145" t="s">
        <v>259</v>
      </c>
      <c r="C128" s="158" t="s">
        <v>396</v>
      </c>
      <c r="D128" s="178">
        <v>603</v>
      </c>
      <c r="E128" s="138">
        <f t="shared" si="2"/>
        <v>603</v>
      </c>
      <c r="F128" s="138">
        <f t="shared" si="3"/>
        <v>0</v>
      </c>
      <c r="G128" s="142"/>
    </row>
    <row r="129" spans="1:7" s="141" customFormat="1">
      <c r="A129" s="137"/>
      <c r="B129" s="145" t="s">
        <v>260</v>
      </c>
      <c r="C129" s="158" t="s">
        <v>396</v>
      </c>
      <c r="D129" s="178">
        <v>693</v>
      </c>
      <c r="E129" s="138">
        <f t="shared" si="2"/>
        <v>693</v>
      </c>
      <c r="F129" s="138">
        <f t="shared" si="3"/>
        <v>0</v>
      </c>
      <c r="G129" s="142"/>
    </row>
    <row r="130" spans="1:7" s="141" customFormat="1">
      <c r="A130" s="137"/>
      <c r="B130" s="161" t="s">
        <v>263</v>
      </c>
      <c r="C130" s="158"/>
      <c r="D130" s="179"/>
      <c r="E130" s="138"/>
      <c r="F130" s="138"/>
      <c r="G130" s="142"/>
    </row>
    <row r="131" spans="1:7" s="141" customFormat="1">
      <c r="A131" s="137"/>
      <c r="B131" s="162" t="s">
        <v>257</v>
      </c>
      <c r="C131" s="158" t="s">
        <v>396</v>
      </c>
      <c r="D131" s="178">
        <v>450</v>
      </c>
      <c r="E131" s="138">
        <f t="shared" si="2"/>
        <v>450</v>
      </c>
      <c r="F131" s="138">
        <f t="shared" si="3"/>
        <v>0</v>
      </c>
      <c r="G131" s="142"/>
    </row>
    <row r="132" spans="1:7" s="141" customFormat="1">
      <c r="A132" s="137"/>
      <c r="B132" s="145" t="s">
        <v>258</v>
      </c>
      <c r="C132" s="158" t="s">
        <v>396</v>
      </c>
      <c r="D132" s="178">
        <v>529</v>
      </c>
      <c r="E132" s="138">
        <f t="shared" si="2"/>
        <v>529</v>
      </c>
      <c r="F132" s="138">
        <f t="shared" si="3"/>
        <v>0</v>
      </c>
      <c r="G132" s="142"/>
    </row>
    <row r="133" spans="1:7" s="141" customFormat="1">
      <c r="A133" s="137"/>
      <c r="B133" s="145" t="s">
        <v>259</v>
      </c>
      <c r="C133" s="158" t="s">
        <v>396</v>
      </c>
      <c r="D133" s="178">
        <v>608</v>
      </c>
      <c r="E133" s="138">
        <f t="shared" si="2"/>
        <v>608</v>
      </c>
      <c r="F133" s="138">
        <f t="shared" si="3"/>
        <v>0</v>
      </c>
      <c r="G133" s="142"/>
    </row>
    <row r="134" spans="1:7" s="141" customFormat="1">
      <c r="A134" s="137"/>
      <c r="B134" s="145" t="s">
        <v>260</v>
      </c>
      <c r="C134" s="158" t="s">
        <v>396</v>
      </c>
      <c r="D134" s="178">
        <v>699</v>
      </c>
      <c r="E134" s="138">
        <f t="shared" ref="E134:E192" si="4">D134</f>
        <v>699</v>
      </c>
      <c r="F134" s="138">
        <f t="shared" si="3"/>
        <v>0</v>
      </c>
      <c r="G134" s="142"/>
    </row>
    <row r="135" spans="1:7" s="141" customFormat="1">
      <c r="A135" s="137"/>
      <c r="B135" s="161" t="s">
        <v>453</v>
      </c>
      <c r="C135" s="158"/>
      <c r="D135" s="179"/>
      <c r="E135" s="138"/>
      <c r="F135" s="138"/>
      <c r="G135" s="142"/>
    </row>
    <row r="136" spans="1:7" s="141" customFormat="1">
      <c r="A136" s="137"/>
      <c r="B136" s="162" t="s">
        <v>257</v>
      </c>
      <c r="C136" s="158" t="s">
        <v>396</v>
      </c>
      <c r="D136" s="178">
        <v>401</v>
      </c>
      <c r="E136" s="138">
        <f t="shared" si="4"/>
        <v>401</v>
      </c>
      <c r="F136" s="138">
        <f t="shared" ref="F136:F193" si="5">E136-D136</f>
        <v>0</v>
      </c>
      <c r="G136" s="142"/>
    </row>
    <row r="137" spans="1:7" s="141" customFormat="1">
      <c r="A137" s="137"/>
      <c r="B137" s="145" t="s">
        <v>258</v>
      </c>
      <c r="C137" s="158" t="s">
        <v>396</v>
      </c>
      <c r="D137" s="178">
        <v>472.00000000000006</v>
      </c>
      <c r="E137" s="138">
        <f t="shared" si="4"/>
        <v>472.00000000000006</v>
      </c>
      <c r="F137" s="138">
        <f t="shared" si="5"/>
        <v>0</v>
      </c>
      <c r="G137" s="142"/>
    </row>
    <row r="138" spans="1:7" s="141" customFormat="1">
      <c r="A138" s="137"/>
      <c r="B138" s="145" t="s">
        <v>259</v>
      </c>
      <c r="C138" s="158" t="s">
        <v>396</v>
      </c>
      <c r="D138" s="178">
        <v>543</v>
      </c>
      <c r="E138" s="138">
        <f t="shared" si="4"/>
        <v>543</v>
      </c>
      <c r="F138" s="138">
        <f t="shared" si="5"/>
        <v>0</v>
      </c>
      <c r="G138" s="142"/>
    </row>
    <row r="139" spans="1:7" s="141" customFormat="1">
      <c r="A139" s="137"/>
      <c r="B139" s="145" t="s">
        <v>260</v>
      </c>
      <c r="C139" s="158" t="s">
        <v>396</v>
      </c>
      <c r="D139" s="178">
        <v>624</v>
      </c>
      <c r="E139" s="138">
        <f t="shared" si="4"/>
        <v>624</v>
      </c>
      <c r="F139" s="138">
        <f t="shared" si="5"/>
        <v>0</v>
      </c>
      <c r="G139" s="142"/>
    </row>
    <row r="140" spans="1:7" s="141" customFormat="1">
      <c r="A140" s="137"/>
      <c r="B140" s="161" t="s">
        <v>264</v>
      </c>
      <c r="C140" s="158" t="s">
        <v>396</v>
      </c>
      <c r="D140" s="179"/>
      <c r="E140" s="138">
        <f t="shared" si="4"/>
        <v>0</v>
      </c>
      <c r="F140" s="138">
        <f t="shared" si="5"/>
        <v>0</v>
      </c>
      <c r="G140" s="142"/>
    </row>
    <row r="141" spans="1:7" s="141" customFormat="1">
      <c r="A141" s="137"/>
      <c r="B141" s="162" t="s">
        <v>257</v>
      </c>
      <c r="C141" s="158" t="s">
        <v>396</v>
      </c>
      <c r="D141" s="178">
        <v>411</v>
      </c>
      <c r="E141" s="138">
        <f t="shared" si="4"/>
        <v>411</v>
      </c>
      <c r="F141" s="138">
        <f t="shared" si="5"/>
        <v>0</v>
      </c>
      <c r="G141" s="142"/>
    </row>
    <row r="142" spans="1:7" s="141" customFormat="1">
      <c r="A142" s="137"/>
      <c r="B142" s="145" t="s">
        <v>258</v>
      </c>
      <c r="C142" s="158" t="s">
        <v>396</v>
      </c>
      <c r="D142" s="178">
        <v>484</v>
      </c>
      <c r="E142" s="138">
        <f t="shared" si="4"/>
        <v>484</v>
      </c>
      <c r="F142" s="138">
        <f t="shared" si="5"/>
        <v>0</v>
      </c>
      <c r="G142" s="142"/>
    </row>
    <row r="143" spans="1:7" s="141" customFormat="1">
      <c r="A143" s="137"/>
      <c r="B143" s="145" t="s">
        <v>259</v>
      </c>
      <c r="C143" s="158" t="s">
        <v>396</v>
      </c>
      <c r="D143" s="178">
        <v>557</v>
      </c>
      <c r="E143" s="138">
        <f t="shared" si="4"/>
        <v>557</v>
      </c>
      <c r="F143" s="138">
        <f t="shared" si="5"/>
        <v>0</v>
      </c>
      <c r="G143" s="142"/>
    </row>
    <row r="144" spans="1:7" s="141" customFormat="1">
      <c r="A144" s="137"/>
      <c r="B144" s="145" t="s">
        <v>260</v>
      </c>
      <c r="C144" s="158" t="s">
        <v>396</v>
      </c>
      <c r="D144" s="178">
        <v>641</v>
      </c>
      <c r="E144" s="138">
        <f t="shared" si="4"/>
        <v>641</v>
      </c>
      <c r="F144" s="138">
        <f t="shared" si="5"/>
        <v>0</v>
      </c>
      <c r="G144" s="142"/>
    </row>
    <row r="145" spans="1:7" s="141" customFormat="1">
      <c r="A145" s="137"/>
      <c r="B145" s="161" t="s">
        <v>265</v>
      </c>
      <c r="C145" s="158"/>
      <c r="D145" s="179"/>
      <c r="E145" s="138"/>
      <c r="F145" s="138"/>
      <c r="G145" s="142"/>
    </row>
    <row r="146" spans="1:7" s="141" customFormat="1">
      <c r="A146" s="137"/>
      <c r="B146" s="162" t="s">
        <v>257</v>
      </c>
      <c r="C146" s="158" t="s">
        <v>396</v>
      </c>
      <c r="D146" s="178">
        <v>405</v>
      </c>
      <c r="E146" s="138">
        <f t="shared" si="4"/>
        <v>405</v>
      </c>
      <c r="F146" s="138">
        <f t="shared" si="5"/>
        <v>0</v>
      </c>
      <c r="G146" s="142"/>
    </row>
    <row r="147" spans="1:7" s="141" customFormat="1">
      <c r="A147" s="137"/>
      <c r="B147" s="145" t="s">
        <v>258</v>
      </c>
      <c r="C147" s="158" t="s">
        <v>396</v>
      </c>
      <c r="D147" s="178">
        <v>477</v>
      </c>
      <c r="E147" s="138">
        <f t="shared" si="4"/>
        <v>477</v>
      </c>
      <c r="F147" s="138">
        <f t="shared" si="5"/>
        <v>0</v>
      </c>
      <c r="G147" s="142"/>
    </row>
    <row r="148" spans="1:7" s="141" customFormat="1">
      <c r="A148" s="137"/>
      <c r="B148" s="145" t="s">
        <v>259</v>
      </c>
      <c r="C148" s="158" t="s">
        <v>396</v>
      </c>
      <c r="D148" s="178">
        <v>549</v>
      </c>
      <c r="E148" s="138">
        <f t="shared" si="4"/>
        <v>549</v>
      </c>
      <c r="F148" s="138">
        <f t="shared" si="5"/>
        <v>0</v>
      </c>
      <c r="G148" s="142"/>
    </row>
    <row r="149" spans="1:7" s="141" customFormat="1">
      <c r="A149" s="137"/>
      <c r="B149" s="145" t="s">
        <v>260</v>
      </c>
      <c r="C149" s="158" t="s">
        <v>396</v>
      </c>
      <c r="D149" s="178">
        <v>631</v>
      </c>
      <c r="E149" s="138">
        <f t="shared" si="4"/>
        <v>631</v>
      </c>
      <c r="F149" s="138">
        <f t="shared" si="5"/>
        <v>0</v>
      </c>
      <c r="G149" s="142"/>
    </row>
    <row r="150" spans="1:7" s="141" customFormat="1">
      <c r="A150" s="137"/>
      <c r="B150" s="161" t="s">
        <v>266</v>
      </c>
      <c r="C150" s="158"/>
      <c r="D150" s="179"/>
      <c r="E150" s="138"/>
      <c r="F150" s="138"/>
      <c r="G150" s="142"/>
    </row>
    <row r="151" spans="1:7" s="141" customFormat="1">
      <c r="A151" s="137"/>
      <c r="B151" s="162" t="s">
        <v>257</v>
      </c>
      <c r="C151" s="158" t="s">
        <v>396</v>
      </c>
      <c r="D151" s="178">
        <v>431</v>
      </c>
      <c r="E151" s="138">
        <f t="shared" si="4"/>
        <v>431</v>
      </c>
      <c r="F151" s="138">
        <f t="shared" si="5"/>
        <v>0</v>
      </c>
      <c r="G151" s="142"/>
    </row>
    <row r="152" spans="1:7" s="141" customFormat="1">
      <c r="A152" s="137"/>
      <c r="B152" s="145" t="s">
        <v>258</v>
      </c>
      <c r="C152" s="158" t="s">
        <v>396</v>
      </c>
      <c r="D152" s="178">
        <v>507</v>
      </c>
      <c r="E152" s="138">
        <f t="shared" si="4"/>
        <v>507</v>
      </c>
      <c r="F152" s="138">
        <f t="shared" si="5"/>
        <v>0</v>
      </c>
      <c r="G152" s="142"/>
    </row>
    <row r="153" spans="1:7" s="141" customFormat="1">
      <c r="A153" s="137"/>
      <c r="B153" s="145" t="s">
        <v>259</v>
      </c>
      <c r="C153" s="158" t="s">
        <v>396</v>
      </c>
      <c r="D153" s="178">
        <v>583</v>
      </c>
      <c r="E153" s="138">
        <f t="shared" si="4"/>
        <v>583</v>
      </c>
      <c r="F153" s="138">
        <f t="shared" si="5"/>
        <v>0</v>
      </c>
      <c r="G153" s="142"/>
    </row>
    <row r="154" spans="1:7" s="141" customFormat="1">
      <c r="A154" s="137"/>
      <c r="B154" s="145" t="s">
        <v>260</v>
      </c>
      <c r="C154" s="158" t="s">
        <v>396</v>
      </c>
      <c r="D154" s="178">
        <v>670</v>
      </c>
      <c r="E154" s="138">
        <f t="shared" si="4"/>
        <v>670</v>
      </c>
      <c r="F154" s="138">
        <f t="shared" si="5"/>
        <v>0</v>
      </c>
      <c r="G154" s="142"/>
    </row>
    <row r="155" spans="1:7" s="141" customFormat="1">
      <c r="A155" s="137"/>
      <c r="B155" s="161" t="s">
        <v>454</v>
      </c>
      <c r="C155" s="158"/>
      <c r="D155" s="179"/>
      <c r="E155" s="138"/>
      <c r="F155" s="138"/>
      <c r="G155" s="142"/>
    </row>
    <row r="156" spans="1:7" s="141" customFormat="1">
      <c r="A156" s="137"/>
      <c r="B156" s="162" t="s">
        <v>257</v>
      </c>
      <c r="C156" s="158" t="s">
        <v>396</v>
      </c>
      <c r="D156" s="178">
        <v>413</v>
      </c>
      <c r="E156" s="138">
        <f t="shared" si="4"/>
        <v>413</v>
      </c>
      <c r="F156" s="138">
        <f t="shared" si="5"/>
        <v>0</v>
      </c>
      <c r="G156" s="142"/>
    </row>
    <row r="157" spans="1:7" s="141" customFormat="1">
      <c r="A157" s="137"/>
      <c r="B157" s="145" t="s">
        <v>258</v>
      </c>
      <c r="C157" s="158" t="s">
        <v>396</v>
      </c>
      <c r="D157" s="178">
        <v>486</v>
      </c>
      <c r="E157" s="138">
        <f t="shared" si="4"/>
        <v>486</v>
      </c>
      <c r="F157" s="138">
        <f t="shared" si="5"/>
        <v>0</v>
      </c>
      <c r="G157" s="142"/>
    </row>
    <row r="158" spans="1:7" s="141" customFormat="1">
      <c r="A158" s="137"/>
      <c r="B158" s="145" t="s">
        <v>259</v>
      </c>
      <c r="C158" s="158" t="s">
        <v>396</v>
      </c>
      <c r="D158" s="178">
        <v>559</v>
      </c>
      <c r="E158" s="138">
        <f t="shared" si="4"/>
        <v>559</v>
      </c>
      <c r="F158" s="138">
        <f t="shared" si="5"/>
        <v>0</v>
      </c>
      <c r="G158" s="142"/>
    </row>
    <row r="159" spans="1:7" s="141" customFormat="1">
      <c r="A159" s="137"/>
      <c r="B159" s="145" t="s">
        <v>260</v>
      </c>
      <c r="C159" s="158" t="s">
        <v>396</v>
      </c>
      <c r="D159" s="178">
        <v>643</v>
      </c>
      <c r="E159" s="138">
        <f t="shared" si="4"/>
        <v>643</v>
      </c>
      <c r="F159" s="138">
        <f t="shared" si="5"/>
        <v>0</v>
      </c>
      <c r="G159" s="142"/>
    </row>
    <row r="160" spans="1:7" s="141" customFormat="1">
      <c r="A160" s="137"/>
      <c r="B160" s="161" t="s">
        <v>455</v>
      </c>
      <c r="C160" s="158"/>
      <c r="D160" s="179"/>
      <c r="E160" s="138"/>
      <c r="F160" s="138"/>
      <c r="G160" s="142"/>
    </row>
    <row r="161" spans="1:7" s="141" customFormat="1">
      <c r="A161" s="137"/>
      <c r="B161" s="162" t="s">
        <v>257</v>
      </c>
      <c r="C161" s="158" t="s">
        <v>396</v>
      </c>
      <c r="D161" s="178">
        <v>371</v>
      </c>
      <c r="E161" s="138">
        <f t="shared" si="4"/>
        <v>371</v>
      </c>
      <c r="F161" s="138">
        <f t="shared" si="5"/>
        <v>0</v>
      </c>
      <c r="G161" s="142"/>
    </row>
    <row r="162" spans="1:7" s="141" customFormat="1">
      <c r="A162" s="137"/>
      <c r="B162" s="145" t="s">
        <v>258</v>
      </c>
      <c r="C162" s="158" t="s">
        <v>396</v>
      </c>
      <c r="D162" s="178">
        <v>436</v>
      </c>
      <c r="E162" s="138">
        <f t="shared" si="4"/>
        <v>436</v>
      </c>
      <c r="F162" s="138">
        <f t="shared" si="5"/>
        <v>0</v>
      </c>
      <c r="G162" s="142"/>
    </row>
    <row r="163" spans="1:7" s="141" customFormat="1">
      <c r="A163" s="137"/>
      <c r="B163" s="145" t="s">
        <v>259</v>
      </c>
      <c r="C163" s="158" t="s">
        <v>396</v>
      </c>
      <c r="D163" s="178">
        <v>501</v>
      </c>
      <c r="E163" s="138">
        <f t="shared" si="4"/>
        <v>501</v>
      </c>
      <c r="F163" s="138">
        <f t="shared" si="5"/>
        <v>0</v>
      </c>
      <c r="G163" s="142"/>
    </row>
    <row r="164" spans="1:7" s="141" customFormat="1">
      <c r="A164" s="137"/>
      <c r="B164" s="145" t="s">
        <v>260</v>
      </c>
      <c r="C164" s="158" t="s">
        <v>396</v>
      </c>
      <c r="D164" s="178">
        <v>576</v>
      </c>
      <c r="E164" s="138">
        <f t="shared" si="4"/>
        <v>576</v>
      </c>
      <c r="F164" s="138">
        <f t="shared" si="5"/>
        <v>0</v>
      </c>
      <c r="G164" s="142"/>
    </row>
    <row r="165" spans="1:7" s="141" customFormat="1">
      <c r="A165" s="137"/>
      <c r="B165" s="161" t="s">
        <v>456</v>
      </c>
      <c r="C165" s="158"/>
      <c r="D165" s="179"/>
      <c r="E165" s="138"/>
      <c r="F165" s="138"/>
      <c r="G165" s="142"/>
    </row>
    <row r="166" spans="1:7" s="141" customFormat="1">
      <c r="A166" s="137"/>
      <c r="B166" s="162" t="s">
        <v>257</v>
      </c>
      <c r="C166" s="158" t="s">
        <v>396</v>
      </c>
      <c r="D166" s="178">
        <v>371</v>
      </c>
      <c r="E166" s="138">
        <f t="shared" si="4"/>
        <v>371</v>
      </c>
      <c r="F166" s="138">
        <f t="shared" si="5"/>
        <v>0</v>
      </c>
      <c r="G166" s="142"/>
    </row>
    <row r="167" spans="1:7" s="141" customFormat="1">
      <c r="A167" s="137"/>
      <c r="B167" s="145" t="s">
        <v>258</v>
      </c>
      <c r="C167" s="158" t="s">
        <v>396</v>
      </c>
      <c r="D167" s="178">
        <v>436</v>
      </c>
      <c r="E167" s="138">
        <f t="shared" si="4"/>
        <v>436</v>
      </c>
      <c r="F167" s="138">
        <f t="shared" si="5"/>
        <v>0</v>
      </c>
      <c r="G167" s="142"/>
    </row>
    <row r="168" spans="1:7" s="141" customFormat="1">
      <c r="A168" s="137"/>
      <c r="B168" s="145" t="s">
        <v>259</v>
      </c>
      <c r="C168" s="158" t="s">
        <v>396</v>
      </c>
      <c r="D168" s="178">
        <v>501</v>
      </c>
      <c r="E168" s="138">
        <f t="shared" si="4"/>
        <v>501</v>
      </c>
      <c r="F168" s="138">
        <f t="shared" si="5"/>
        <v>0</v>
      </c>
      <c r="G168" s="142"/>
    </row>
    <row r="169" spans="1:7" s="141" customFormat="1">
      <c r="A169" s="137"/>
      <c r="B169" s="145" t="s">
        <v>260</v>
      </c>
      <c r="C169" s="158" t="s">
        <v>396</v>
      </c>
      <c r="D169" s="178">
        <v>576</v>
      </c>
      <c r="E169" s="138">
        <f t="shared" si="4"/>
        <v>576</v>
      </c>
      <c r="F169" s="138">
        <f t="shared" si="5"/>
        <v>0</v>
      </c>
      <c r="G169" s="142"/>
    </row>
    <row r="170" spans="1:7" s="141" customFormat="1">
      <c r="A170" s="137"/>
      <c r="B170" s="161" t="s">
        <v>267</v>
      </c>
      <c r="C170" s="158"/>
      <c r="D170" s="179"/>
      <c r="E170" s="138"/>
      <c r="F170" s="138"/>
      <c r="G170" s="142"/>
    </row>
    <row r="171" spans="1:7" s="141" customFormat="1">
      <c r="A171" s="137"/>
      <c r="B171" s="162" t="s">
        <v>257</v>
      </c>
      <c r="C171" s="158" t="s">
        <v>396</v>
      </c>
      <c r="D171" s="178">
        <v>296</v>
      </c>
      <c r="E171" s="138">
        <f t="shared" si="4"/>
        <v>296</v>
      </c>
      <c r="F171" s="138">
        <f t="shared" si="5"/>
        <v>0</v>
      </c>
      <c r="G171" s="142"/>
    </row>
    <row r="172" spans="1:7" s="141" customFormat="1">
      <c r="A172" s="137"/>
      <c r="B172" s="145" t="s">
        <v>258</v>
      </c>
      <c r="C172" s="158" t="s">
        <v>396</v>
      </c>
      <c r="D172" s="178">
        <v>348.00000000000006</v>
      </c>
      <c r="E172" s="138">
        <f t="shared" si="4"/>
        <v>348.00000000000006</v>
      </c>
      <c r="F172" s="138">
        <f t="shared" si="5"/>
        <v>0</v>
      </c>
      <c r="G172" s="142"/>
    </row>
    <row r="173" spans="1:7" s="141" customFormat="1">
      <c r="A173" s="137"/>
      <c r="B173" s="145" t="s">
        <v>259</v>
      </c>
      <c r="C173" s="158" t="s">
        <v>396</v>
      </c>
      <c r="D173" s="178">
        <v>400</v>
      </c>
      <c r="E173" s="138">
        <f t="shared" si="4"/>
        <v>400</v>
      </c>
      <c r="F173" s="138">
        <f t="shared" si="5"/>
        <v>0</v>
      </c>
      <c r="G173" s="142"/>
    </row>
    <row r="174" spans="1:7" s="141" customFormat="1">
      <c r="A174" s="137"/>
      <c r="B174" s="145" t="s">
        <v>260</v>
      </c>
      <c r="C174" s="158" t="s">
        <v>396</v>
      </c>
      <c r="D174" s="178">
        <v>460</v>
      </c>
      <c r="E174" s="138">
        <f t="shared" si="4"/>
        <v>460</v>
      </c>
      <c r="F174" s="138">
        <f t="shared" si="5"/>
        <v>0</v>
      </c>
      <c r="G174" s="142"/>
    </row>
    <row r="175" spans="1:7" s="141" customFormat="1">
      <c r="A175" s="137"/>
      <c r="B175" s="161" t="s">
        <v>268</v>
      </c>
      <c r="C175" s="158"/>
      <c r="D175" s="179"/>
      <c r="E175" s="138"/>
      <c r="F175" s="138"/>
      <c r="G175" s="142"/>
    </row>
    <row r="176" spans="1:7" s="141" customFormat="1">
      <c r="A176" s="137"/>
      <c r="B176" s="162" t="s">
        <v>257</v>
      </c>
      <c r="C176" s="158" t="s">
        <v>396</v>
      </c>
      <c r="D176" s="178">
        <v>228</v>
      </c>
      <c r="E176" s="138">
        <f t="shared" si="4"/>
        <v>228</v>
      </c>
      <c r="F176" s="138">
        <f t="shared" si="5"/>
        <v>0</v>
      </c>
      <c r="G176" s="142"/>
    </row>
    <row r="177" spans="1:7" s="141" customFormat="1">
      <c r="A177" s="137"/>
      <c r="B177" s="145" t="s">
        <v>258</v>
      </c>
      <c r="C177" s="158" t="s">
        <v>396</v>
      </c>
      <c r="D177" s="178">
        <v>268</v>
      </c>
      <c r="E177" s="138">
        <f t="shared" si="4"/>
        <v>268</v>
      </c>
      <c r="F177" s="138">
        <f t="shared" si="5"/>
        <v>0</v>
      </c>
      <c r="G177" s="142"/>
    </row>
    <row r="178" spans="1:7" s="141" customFormat="1">
      <c r="A178" s="137"/>
      <c r="B178" s="145" t="s">
        <v>259</v>
      </c>
      <c r="C178" s="158" t="s">
        <v>396</v>
      </c>
      <c r="D178" s="178">
        <v>308</v>
      </c>
      <c r="E178" s="138">
        <f t="shared" si="4"/>
        <v>308</v>
      </c>
      <c r="F178" s="138">
        <f t="shared" si="5"/>
        <v>0</v>
      </c>
      <c r="G178" s="142"/>
    </row>
    <row r="179" spans="1:7" s="141" customFormat="1">
      <c r="A179" s="137"/>
      <c r="B179" s="145" t="s">
        <v>260</v>
      </c>
      <c r="C179" s="158" t="s">
        <v>396</v>
      </c>
      <c r="D179" s="178">
        <v>354</v>
      </c>
      <c r="E179" s="138">
        <f t="shared" si="4"/>
        <v>354</v>
      </c>
      <c r="F179" s="138">
        <f t="shared" si="5"/>
        <v>0</v>
      </c>
      <c r="G179" s="142"/>
    </row>
    <row r="180" spans="1:7" s="141" customFormat="1">
      <c r="A180" s="137"/>
      <c r="B180" s="161" t="s">
        <v>269</v>
      </c>
      <c r="C180" s="158"/>
      <c r="D180" s="179"/>
      <c r="E180" s="138"/>
      <c r="F180" s="138"/>
      <c r="G180" s="142"/>
    </row>
    <row r="181" spans="1:7" s="141" customFormat="1">
      <c r="A181" s="137"/>
      <c r="B181" s="162" t="s">
        <v>257</v>
      </c>
      <c r="C181" s="158" t="s">
        <v>396</v>
      </c>
      <c r="D181" s="178">
        <v>288</v>
      </c>
      <c r="E181" s="138">
        <f t="shared" si="4"/>
        <v>288</v>
      </c>
      <c r="F181" s="138">
        <f t="shared" si="5"/>
        <v>0</v>
      </c>
      <c r="G181" s="142"/>
    </row>
    <row r="182" spans="1:7" s="141" customFormat="1">
      <c r="A182" s="137"/>
      <c r="B182" s="145" t="s">
        <v>258</v>
      </c>
      <c r="C182" s="158" t="s">
        <v>396</v>
      </c>
      <c r="D182" s="178">
        <v>339</v>
      </c>
      <c r="E182" s="138">
        <f t="shared" si="4"/>
        <v>339</v>
      </c>
      <c r="F182" s="138">
        <f t="shared" si="5"/>
        <v>0</v>
      </c>
      <c r="G182" s="142"/>
    </row>
    <row r="183" spans="1:7" s="141" customFormat="1">
      <c r="A183" s="137"/>
      <c r="B183" s="145" t="s">
        <v>259</v>
      </c>
      <c r="C183" s="158" t="s">
        <v>396</v>
      </c>
      <c r="D183" s="178">
        <v>390</v>
      </c>
      <c r="E183" s="138">
        <f t="shared" si="4"/>
        <v>390</v>
      </c>
      <c r="F183" s="138">
        <f t="shared" si="5"/>
        <v>0</v>
      </c>
      <c r="G183" s="142"/>
    </row>
    <row r="184" spans="1:7" s="141" customFormat="1">
      <c r="A184" s="137"/>
      <c r="B184" s="145" t="s">
        <v>260</v>
      </c>
      <c r="C184" s="158" t="s">
        <v>396</v>
      </c>
      <c r="D184" s="178">
        <v>449</v>
      </c>
      <c r="E184" s="138">
        <f t="shared" si="4"/>
        <v>449</v>
      </c>
      <c r="F184" s="138">
        <f t="shared" si="5"/>
        <v>0</v>
      </c>
      <c r="G184" s="142"/>
    </row>
    <row r="185" spans="1:7" s="141" customFormat="1">
      <c r="A185" s="137"/>
      <c r="B185" s="161" t="s">
        <v>270</v>
      </c>
      <c r="C185" s="158"/>
      <c r="D185" s="179"/>
      <c r="E185" s="138"/>
      <c r="F185" s="138"/>
      <c r="G185" s="142"/>
    </row>
    <row r="186" spans="1:7" s="141" customFormat="1">
      <c r="A186" s="137"/>
      <c r="B186" s="162" t="s">
        <v>257</v>
      </c>
      <c r="C186" s="158" t="s">
        <v>396</v>
      </c>
      <c r="D186" s="178">
        <v>592</v>
      </c>
      <c r="E186" s="138">
        <f t="shared" si="4"/>
        <v>592</v>
      </c>
      <c r="F186" s="138">
        <f t="shared" si="5"/>
        <v>0</v>
      </c>
      <c r="G186" s="142"/>
    </row>
    <row r="187" spans="1:7" s="141" customFormat="1">
      <c r="A187" s="137"/>
      <c r="B187" s="145" t="s">
        <v>258</v>
      </c>
      <c r="C187" s="158" t="s">
        <v>396</v>
      </c>
      <c r="D187" s="178">
        <v>697.00000000000011</v>
      </c>
      <c r="E187" s="138">
        <f t="shared" si="4"/>
        <v>697.00000000000011</v>
      </c>
      <c r="F187" s="138">
        <f t="shared" si="5"/>
        <v>0</v>
      </c>
      <c r="G187" s="142"/>
    </row>
    <row r="188" spans="1:7" s="141" customFormat="1">
      <c r="A188" s="137"/>
      <c r="B188" s="145" t="s">
        <v>259</v>
      </c>
      <c r="C188" s="158" t="s">
        <v>396</v>
      </c>
      <c r="D188" s="178">
        <v>802</v>
      </c>
      <c r="E188" s="138">
        <f t="shared" si="4"/>
        <v>802</v>
      </c>
      <c r="F188" s="138">
        <f t="shared" si="5"/>
        <v>0</v>
      </c>
      <c r="G188" s="142"/>
    </row>
    <row r="189" spans="1:7" s="141" customFormat="1">
      <c r="A189" s="137"/>
      <c r="B189" s="145" t="s">
        <v>260</v>
      </c>
      <c r="C189" s="158" t="s">
        <v>396</v>
      </c>
      <c r="D189" s="178">
        <v>922</v>
      </c>
      <c r="E189" s="138">
        <f t="shared" si="4"/>
        <v>922</v>
      </c>
      <c r="F189" s="138">
        <f t="shared" si="5"/>
        <v>0</v>
      </c>
      <c r="G189" s="142"/>
    </row>
    <row r="190" spans="1:7" s="141" customFormat="1">
      <c r="A190" s="137"/>
      <c r="B190" s="147" t="s">
        <v>457</v>
      </c>
      <c r="C190" s="158"/>
      <c r="D190" s="179"/>
      <c r="E190" s="138"/>
      <c r="F190" s="138"/>
      <c r="G190" s="142"/>
    </row>
    <row r="191" spans="1:7" s="141" customFormat="1">
      <c r="A191" s="137"/>
      <c r="B191" s="162" t="s">
        <v>257</v>
      </c>
      <c r="C191" s="158" t="s">
        <v>396</v>
      </c>
      <c r="D191" s="178">
        <v>925</v>
      </c>
      <c r="E191" s="138">
        <f t="shared" si="4"/>
        <v>925</v>
      </c>
      <c r="F191" s="138">
        <f t="shared" si="5"/>
        <v>0</v>
      </c>
      <c r="G191" s="142"/>
    </row>
    <row r="192" spans="1:7" s="141" customFormat="1">
      <c r="A192" s="137"/>
      <c r="B192" s="145" t="s">
        <v>258</v>
      </c>
      <c r="C192" s="158" t="s">
        <v>396</v>
      </c>
      <c r="D192" s="178">
        <v>1088</v>
      </c>
      <c r="E192" s="138">
        <f t="shared" si="4"/>
        <v>1088</v>
      </c>
      <c r="F192" s="138">
        <f t="shared" si="5"/>
        <v>0</v>
      </c>
      <c r="G192" s="142"/>
    </row>
    <row r="193" spans="1:7" s="141" customFormat="1">
      <c r="A193" s="137"/>
      <c r="B193" s="145" t="s">
        <v>259</v>
      </c>
      <c r="C193" s="158" t="s">
        <v>396</v>
      </c>
      <c r="D193" s="178">
        <v>1251</v>
      </c>
      <c r="E193" s="138">
        <f>D193</f>
        <v>1251</v>
      </c>
      <c r="F193" s="138">
        <f t="shared" si="5"/>
        <v>0</v>
      </c>
      <c r="G193" s="142"/>
    </row>
    <row r="194" spans="1:7" s="141" customFormat="1">
      <c r="A194" s="137"/>
      <c r="B194" s="145"/>
      <c r="C194" s="143"/>
      <c r="D194" s="148"/>
      <c r="E194" s="138"/>
      <c r="F194" s="138"/>
      <c r="G194" s="142"/>
    </row>
    <row r="195" spans="1:7" s="141" customFormat="1">
      <c r="A195" s="137"/>
      <c r="B195" s="146" t="s">
        <v>507</v>
      </c>
      <c r="C195" s="143"/>
      <c r="D195" s="138"/>
      <c r="E195" s="138"/>
      <c r="F195" s="138"/>
      <c r="G195" s="142"/>
    </row>
    <row r="196" spans="1:7" s="141" customFormat="1">
      <c r="A196" s="137"/>
      <c r="B196" s="207" t="s">
        <v>508</v>
      </c>
      <c r="C196" s="158" t="s">
        <v>396</v>
      </c>
      <c r="D196" s="241">
        <v>448</v>
      </c>
      <c r="E196" s="138">
        <f>D196</f>
        <v>448</v>
      </c>
      <c r="F196" s="138">
        <f t="shared" ref="F196" si="6">E196-D196</f>
        <v>0</v>
      </c>
      <c r="G196" s="142"/>
    </row>
    <row r="197" spans="1:7" s="141" customFormat="1">
      <c r="A197" s="137"/>
      <c r="B197" s="208" t="s">
        <v>509</v>
      </c>
      <c r="C197" s="158"/>
      <c r="D197" s="242"/>
      <c r="E197" s="138"/>
      <c r="F197" s="138"/>
      <c r="G197" s="142"/>
    </row>
    <row r="198" spans="1:7" s="141" customFormat="1">
      <c r="A198" s="137"/>
      <c r="B198" s="209" t="s">
        <v>510</v>
      </c>
      <c r="C198" s="158" t="s">
        <v>396</v>
      </c>
      <c r="D198" s="242">
        <v>349</v>
      </c>
      <c r="E198" s="138">
        <f t="shared" ref="E198:E252" si="7">D198</f>
        <v>349</v>
      </c>
      <c r="F198" s="138">
        <f t="shared" ref="F198:F252" si="8">E198-D198</f>
        <v>0</v>
      </c>
      <c r="G198" s="142"/>
    </row>
    <row r="199" spans="1:7" s="141" customFormat="1">
      <c r="A199" s="137"/>
      <c r="B199" s="209" t="s">
        <v>511</v>
      </c>
      <c r="C199" s="158" t="s">
        <v>396</v>
      </c>
      <c r="D199" s="242">
        <v>449</v>
      </c>
      <c r="E199" s="138">
        <f t="shared" si="7"/>
        <v>449</v>
      </c>
      <c r="F199" s="138">
        <f t="shared" si="8"/>
        <v>0</v>
      </c>
      <c r="G199" s="142"/>
    </row>
    <row r="200" spans="1:7" s="141" customFormat="1">
      <c r="A200" s="137"/>
      <c r="B200" s="209" t="s">
        <v>512</v>
      </c>
      <c r="C200" s="158" t="s">
        <v>396</v>
      </c>
      <c r="D200" s="242">
        <v>399</v>
      </c>
      <c r="E200" s="138">
        <f t="shared" si="7"/>
        <v>399</v>
      </c>
      <c r="F200" s="138">
        <f t="shared" si="8"/>
        <v>0</v>
      </c>
      <c r="G200" s="142"/>
    </row>
    <row r="201" spans="1:7" s="141" customFormat="1">
      <c r="A201" s="137"/>
      <c r="B201" s="209" t="s">
        <v>513</v>
      </c>
      <c r="C201" s="158" t="s">
        <v>396</v>
      </c>
      <c r="D201" s="242">
        <v>299</v>
      </c>
      <c r="E201" s="138">
        <f t="shared" si="7"/>
        <v>299</v>
      </c>
      <c r="F201" s="138">
        <f t="shared" si="8"/>
        <v>0</v>
      </c>
      <c r="G201" s="142"/>
    </row>
    <row r="202" spans="1:7" s="141" customFormat="1">
      <c r="A202" s="137"/>
      <c r="B202" s="209" t="s">
        <v>514</v>
      </c>
      <c r="C202" s="158" t="s">
        <v>396</v>
      </c>
      <c r="D202" s="242">
        <v>299</v>
      </c>
      <c r="E202" s="138">
        <f t="shared" si="7"/>
        <v>299</v>
      </c>
      <c r="F202" s="138">
        <f t="shared" si="8"/>
        <v>0</v>
      </c>
      <c r="G202" s="142"/>
    </row>
    <row r="203" spans="1:7" s="141" customFormat="1">
      <c r="A203" s="137"/>
      <c r="B203" s="208" t="s">
        <v>515</v>
      </c>
      <c r="C203" s="158"/>
      <c r="D203" s="242"/>
      <c r="E203" s="138"/>
      <c r="F203" s="138"/>
      <c r="G203" s="142"/>
    </row>
    <row r="204" spans="1:7" s="141" customFormat="1">
      <c r="A204" s="137"/>
      <c r="B204" s="209" t="s">
        <v>516</v>
      </c>
      <c r="C204" s="158" t="s">
        <v>396</v>
      </c>
      <c r="D204" s="242">
        <v>449</v>
      </c>
      <c r="E204" s="138">
        <f t="shared" si="7"/>
        <v>449</v>
      </c>
      <c r="F204" s="138">
        <f t="shared" si="8"/>
        <v>0</v>
      </c>
      <c r="G204" s="142"/>
    </row>
    <row r="205" spans="1:7" s="141" customFormat="1">
      <c r="A205" s="137"/>
      <c r="B205" s="209" t="s">
        <v>517</v>
      </c>
      <c r="C205" s="158" t="s">
        <v>396</v>
      </c>
      <c r="D205" s="242">
        <v>599</v>
      </c>
      <c r="E205" s="138">
        <f t="shared" si="7"/>
        <v>599</v>
      </c>
      <c r="F205" s="138">
        <f t="shared" si="8"/>
        <v>0</v>
      </c>
      <c r="G205" s="142"/>
    </row>
    <row r="206" spans="1:7" s="141" customFormat="1">
      <c r="A206" s="137"/>
      <c r="B206" s="209" t="s">
        <v>518</v>
      </c>
      <c r="C206" s="158" t="s">
        <v>396</v>
      </c>
      <c r="D206" s="242">
        <v>299</v>
      </c>
      <c r="E206" s="138">
        <f t="shared" si="7"/>
        <v>299</v>
      </c>
      <c r="F206" s="138">
        <f t="shared" si="8"/>
        <v>0</v>
      </c>
      <c r="G206" s="142"/>
    </row>
    <row r="207" spans="1:7" s="141" customFormat="1">
      <c r="A207" s="137"/>
      <c r="B207" s="209" t="s">
        <v>519</v>
      </c>
      <c r="C207" s="158" t="s">
        <v>396</v>
      </c>
      <c r="D207" s="242">
        <v>200</v>
      </c>
      <c r="E207" s="138">
        <f t="shared" si="7"/>
        <v>200</v>
      </c>
      <c r="F207" s="138">
        <f t="shared" si="8"/>
        <v>0</v>
      </c>
      <c r="G207" s="142"/>
    </row>
    <row r="208" spans="1:7" s="141" customFormat="1">
      <c r="A208" s="137"/>
      <c r="B208" s="209" t="s">
        <v>520</v>
      </c>
      <c r="C208" s="158" t="s">
        <v>396</v>
      </c>
      <c r="D208" s="242">
        <v>150</v>
      </c>
      <c r="E208" s="138">
        <f t="shared" si="7"/>
        <v>150</v>
      </c>
      <c r="F208" s="138">
        <f t="shared" si="8"/>
        <v>0</v>
      </c>
      <c r="G208" s="142"/>
    </row>
    <row r="209" spans="1:7" s="141" customFormat="1">
      <c r="A209" s="137"/>
      <c r="B209" s="209" t="s">
        <v>521</v>
      </c>
      <c r="C209" s="158" t="s">
        <v>396</v>
      </c>
      <c r="D209" s="242">
        <v>100</v>
      </c>
      <c r="E209" s="138">
        <f t="shared" si="7"/>
        <v>100</v>
      </c>
      <c r="F209" s="138">
        <f t="shared" si="8"/>
        <v>0</v>
      </c>
      <c r="G209" s="142"/>
    </row>
    <row r="210" spans="1:7" s="141" customFormat="1">
      <c r="A210" s="137"/>
      <c r="B210" s="209" t="s">
        <v>522</v>
      </c>
      <c r="C210" s="158" t="s">
        <v>396</v>
      </c>
      <c r="D210" s="242">
        <v>150</v>
      </c>
      <c r="E210" s="138">
        <f t="shared" si="7"/>
        <v>150</v>
      </c>
      <c r="F210" s="138">
        <f t="shared" si="8"/>
        <v>0</v>
      </c>
      <c r="G210" s="142"/>
    </row>
    <row r="211" spans="1:7" s="141" customFormat="1">
      <c r="A211" s="137"/>
      <c r="B211" s="209" t="s">
        <v>523</v>
      </c>
      <c r="C211" s="158" t="s">
        <v>396</v>
      </c>
      <c r="D211" s="242">
        <v>100</v>
      </c>
      <c r="E211" s="138">
        <f t="shared" si="7"/>
        <v>100</v>
      </c>
      <c r="F211" s="138">
        <f t="shared" si="8"/>
        <v>0</v>
      </c>
      <c r="G211" s="142"/>
    </row>
    <row r="212" spans="1:7" s="141" customFormat="1">
      <c r="A212" s="137"/>
      <c r="B212" s="209" t="s">
        <v>524</v>
      </c>
      <c r="C212" s="158" t="s">
        <v>396</v>
      </c>
      <c r="D212" s="242">
        <v>250</v>
      </c>
      <c r="E212" s="138">
        <f t="shared" si="7"/>
        <v>250</v>
      </c>
      <c r="F212" s="138">
        <f t="shared" si="8"/>
        <v>0</v>
      </c>
      <c r="G212" s="142"/>
    </row>
    <row r="213" spans="1:7" s="141" customFormat="1">
      <c r="A213" s="137"/>
      <c r="B213" s="209" t="s">
        <v>525</v>
      </c>
      <c r="C213" s="158" t="s">
        <v>396</v>
      </c>
      <c r="D213" s="242">
        <v>200</v>
      </c>
      <c r="E213" s="138">
        <f t="shared" si="7"/>
        <v>200</v>
      </c>
      <c r="F213" s="138">
        <f t="shared" si="8"/>
        <v>0</v>
      </c>
      <c r="G213" s="142"/>
    </row>
    <row r="214" spans="1:7" s="141" customFormat="1">
      <c r="A214" s="137"/>
      <c r="B214" s="209" t="s">
        <v>526</v>
      </c>
      <c r="C214" s="158" t="s">
        <v>396</v>
      </c>
      <c r="D214" s="242">
        <v>250</v>
      </c>
      <c r="E214" s="138">
        <f t="shared" si="7"/>
        <v>250</v>
      </c>
      <c r="F214" s="138">
        <f t="shared" si="8"/>
        <v>0</v>
      </c>
      <c r="G214" s="142"/>
    </row>
    <row r="215" spans="1:7" s="141" customFormat="1">
      <c r="A215" s="137"/>
      <c r="B215" s="209" t="s">
        <v>527</v>
      </c>
      <c r="C215" s="158" t="s">
        <v>396</v>
      </c>
      <c r="D215" s="242">
        <v>150</v>
      </c>
      <c r="E215" s="138">
        <f t="shared" si="7"/>
        <v>150</v>
      </c>
      <c r="F215" s="138">
        <f t="shared" si="8"/>
        <v>0</v>
      </c>
      <c r="G215" s="142"/>
    </row>
    <row r="216" spans="1:7" s="141" customFormat="1">
      <c r="A216" s="137"/>
      <c r="B216" s="208" t="s">
        <v>528</v>
      </c>
      <c r="C216" s="158"/>
      <c r="D216" s="241"/>
      <c r="E216" s="138"/>
      <c r="F216" s="138"/>
      <c r="G216" s="142"/>
    </row>
    <row r="217" spans="1:7" s="141" customFormat="1">
      <c r="A217" s="137"/>
      <c r="B217" s="209" t="s">
        <v>529</v>
      </c>
      <c r="C217" s="158" t="s">
        <v>396</v>
      </c>
      <c r="D217" s="241">
        <v>135</v>
      </c>
      <c r="E217" s="138">
        <f t="shared" si="7"/>
        <v>135</v>
      </c>
      <c r="F217" s="138">
        <f t="shared" si="8"/>
        <v>0</v>
      </c>
      <c r="G217" s="142"/>
    </row>
    <row r="218" spans="1:7" s="141" customFormat="1" ht="26.4">
      <c r="A218" s="137"/>
      <c r="B218" s="209" t="s">
        <v>530</v>
      </c>
      <c r="C218" s="158" t="s">
        <v>396</v>
      </c>
      <c r="D218" s="241">
        <v>180</v>
      </c>
      <c r="E218" s="138">
        <f t="shared" si="7"/>
        <v>180</v>
      </c>
      <c r="F218" s="138">
        <f t="shared" si="8"/>
        <v>0</v>
      </c>
      <c r="G218" s="142"/>
    </row>
    <row r="219" spans="1:7" s="141" customFormat="1">
      <c r="A219" s="137"/>
      <c r="B219" s="209" t="s">
        <v>531</v>
      </c>
      <c r="C219" s="158" t="s">
        <v>396</v>
      </c>
      <c r="D219" s="241">
        <v>269</v>
      </c>
      <c r="E219" s="138">
        <f t="shared" si="7"/>
        <v>269</v>
      </c>
      <c r="F219" s="138">
        <f t="shared" si="8"/>
        <v>0</v>
      </c>
      <c r="G219" s="142"/>
    </row>
    <row r="220" spans="1:7" s="141" customFormat="1">
      <c r="A220" s="137"/>
      <c r="B220" s="209" t="s">
        <v>532</v>
      </c>
      <c r="C220" s="158" t="s">
        <v>396</v>
      </c>
      <c r="D220" s="241">
        <v>449</v>
      </c>
      <c r="E220" s="138">
        <f t="shared" si="7"/>
        <v>449</v>
      </c>
      <c r="F220" s="138">
        <f t="shared" si="8"/>
        <v>0</v>
      </c>
      <c r="G220" s="142"/>
    </row>
    <row r="221" spans="1:7" s="141" customFormat="1">
      <c r="A221" s="137"/>
      <c r="B221" s="209" t="s">
        <v>533</v>
      </c>
      <c r="C221" s="158" t="s">
        <v>396</v>
      </c>
      <c r="D221" s="241">
        <v>269</v>
      </c>
      <c r="E221" s="138">
        <f t="shared" si="7"/>
        <v>269</v>
      </c>
      <c r="F221" s="138">
        <f t="shared" si="8"/>
        <v>0</v>
      </c>
      <c r="G221" s="142"/>
    </row>
    <row r="222" spans="1:7" s="141" customFormat="1">
      <c r="A222" s="137"/>
      <c r="B222" s="209" t="s">
        <v>534</v>
      </c>
      <c r="C222" s="158" t="s">
        <v>396</v>
      </c>
      <c r="D222" s="241">
        <v>269</v>
      </c>
      <c r="E222" s="138">
        <f t="shared" si="7"/>
        <v>269</v>
      </c>
      <c r="F222" s="138">
        <f t="shared" si="8"/>
        <v>0</v>
      </c>
      <c r="G222" s="142"/>
    </row>
    <row r="223" spans="1:7" s="141" customFormat="1">
      <c r="A223" s="137"/>
      <c r="B223" s="209" t="s">
        <v>535</v>
      </c>
      <c r="C223" s="158" t="s">
        <v>396</v>
      </c>
      <c r="D223" s="241">
        <v>225</v>
      </c>
      <c r="E223" s="138">
        <f t="shared" si="7"/>
        <v>225</v>
      </c>
      <c r="F223" s="138">
        <f t="shared" si="8"/>
        <v>0</v>
      </c>
      <c r="G223" s="142"/>
    </row>
    <row r="224" spans="1:7" s="141" customFormat="1">
      <c r="A224" s="137"/>
      <c r="B224" s="209" t="s">
        <v>536</v>
      </c>
      <c r="C224" s="158" t="s">
        <v>396</v>
      </c>
      <c r="D224" s="241">
        <v>225</v>
      </c>
      <c r="E224" s="138">
        <f t="shared" si="7"/>
        <v>225</v>
      </c>
      <c r="F224" s="138">
        <f t="shared" si="8"/>
        <v>0</v>
      </c>
      <c r="G224" s="142"/>
    </row>
    <row r="225" spans="1:7" s="141" customFormat="1">
      <c r="A225" s="137"/>
      <c r="B225" s="209" t="s">
        <v>537</v>
      </c>
      <c r="C225" s="158" t="s">
        <v>396</v>
      </c>
      <c r="D225" s="241">
        <v>225</v>
      </c>
      <c r="E225" s="138">
        <f t="shared" si="7"/>
        <v>225</v>
      </c>
      <c r="F225" s="138">
        <f t="shared" si="8"/>
        <v>0</v>
      </c>
      <c r="G225" s="142"/>
    </row>
    <row r="226" spans="1:7" s="141" customFormat="1">
      <c r="A226" s="137"/>
      <c r="B226" s="209" t="s">
        <v>538</v>
      </c>
      <c r="C226" s="158" t="s">
        <v>396</v>
      </c>
      <c r="D226" s="241">
        <v>225</v>
      </c>
      <c r="E226" s="138">
        <f t="shared" si="7"/>
        <v>225</v>
      </c>
      <c r="F226" s="138">
        <f t="shared" si="8"/>
        <v>0</v>
      </c>
      <c r="G226" s="142"/>
    </row>
    <row r="227" spans="1:7" s="141" customFormat="1">
      <c r="A227" s="137"/>
      <c r="B227" s="209" t="s">
        <v>539</v>
      </c>
      <c r="C227" s="158" t="s">
        <v>396</v>
      </c>
      <c r="D227" s="241">
        <v>269</v>
      </c>
      <c r="E227" s="138">
        <f t="shared" si="7"/>
        <v>269</v>
      </c>
      <c r="F227" s="138">
        <f t="shared" si="8"/>
        <v>0</v>
      </c>
      <c r="G227" s="142"/>
    </row>
    <row r="228" spans="1:7" s="141" customFormat="1">
      <c r="A228" s="137"/>
      <c r="B228" s="209" t="s">
        <v>540</v>
      </c>
      <c r="C228" s="158" t="s">
        <v>396</v>
      </c>
      <c r="D228" s="241">
        <v>135</v>
      </c>
      <c r="E228" s="138">
        <f t="shared" si="7"/>
        <v>135</v>
      </c>
      <c r="F228" s="138">
        <f t="shared" si="8"/>
        <v>0</v>
      </c>
      <c r="G228" s="142"/>
    </row>
    <row r="229" spans="1:7" s="141" customFormat="1">
      <c r="A229" s="137"/>
      <c r="B229" s="209" t="s">
        <v>541</v>
      </c>
      <c r="C229" s="158" t="s">
        <v>396</v>
      </c>
      <c r="D229" s="241">
        <v>180</v>
      </c>
      <c r="E229" s="138">
        <f t="shared" si="7"/>
        <v>180</v>
      </c>
      <c r="F229" s="138">
        <f t="shared" si="8"/>
        <v>0</v>
      </c>
      <c r="G229" s="142"/>
    </row>
    <row r="230" spans="1:7" s="141" customFormat="1">
      <c r="A230" s="137"/>
      <c r="B230" s="209" t="s">
        <v>542</v>
      </c>
      <c r="C230" s="158" t="s">
        <v>396</v>
      </c>
      <c r="D230" s="241">
        <v>180</v>
      </c>
      <c r="E230" s="138">
        <f t="shared" si="7"/>
        <v>180</v>
      </c>
      <c r="F230" s="138">
        <f t="shared" si="8"/>
        <v>0</v>
      </c>
      <c r="G230" s="142"/>
    </row>
    <row r="231" spans="1:7" s="141" customFormat="1">
      <c r="A231" s="137"/>
      <c r="B231" s="209" t="s">
        <v>543</v>
      </c>
      <c r="C231" s="158" t="s">
        <v>396</v>
      </c>
      <c r="D231" s="241">
        <v>180</v>
      </c>
      <c r="E231" s="138">
        <f t="shared" si="7"/>
        <v>180</v>
      </c>
      <c r="F231" s="138">
        <f t="shared" si="8"/>
        <v>0</v>
      </c>
      <c r="G231" s="142"/>
    </row>
    <row r="232" spans="1:7" s="141" customFormat="1">
      <c r="A232" s="137"/>
      <c r="B232" s="209" t="s">
        <v>544</v>
      </c>
      <c r="C232" s="158" t="s">
        <v>396</v>
      </c>
      <c r="D232" s="241">
        <v>180</v>
      </c>
      <c r="E232" s="138">
        <f t="shared" si="7"/>
        <v>180</v>
      </c>
      <c r="F232" s="138">
        <f t="shared" si="8"/>
        <v>0</v>
      </c>
      <c r="G232" s="142"/>
    </row>
    <row r="233" spans="1:7" s="141" customFormat="1">
      <c r="A233" s="137"/>
      <c r="B233" s="209" t="s">
        <v>545</v>
      </c>
      <c r="C233" s="158" t="s">
        <v>396</v>
      </c>
      <c r="D233" s="241">
        <v>674</v>
      </c>
      <c r="E233" s="138">
        <f t="shared" si="7"/>
        <v>674</v>
      </c>
      <c r="F233" s="138">
        <f t="shared" si="8"/>
        <v>0</v>
      </c>
      <c r="G233" s="142"/>
    </row>
    <row r="234" spans="1:7" s="141" customFormat="1">
      <c r="A234" s="137"/>
      <c r="B234" s="209" t="s">
        <v>546</v>
      </c>
      <c r="C234" s="158" t="s">
        <v>396</v>
      </c>
      <c r="D234" s="241">
        <v>225</v>
      </c>
      <c r="E234" s="138">
        <f t="shared" si="7"/>
        <v>225</v>
      </c>
      <c r="F234" s="138">
        <f t="shared" si="8"/>
        <v>0</v>
      </c>
      <c r="G234" s="142"/>
    </row>
    <row r="235" spans="1:7" s="141" customFormat="1">
      <c r="A235" s="137"/>
      <c r="B235" s="208" t="s">
        <v>547</v>
      </c>
      <c r="C235" s="158"/>
      <c r="D235" s="241"/>
      <c r="E235" s="138"/>
      <c r="F235" s="138"/>
      <c r="G235" s="142"/>
    </row>
    <row r="236" spans="1:7" s="141" customFormat="1">
      <c r="A236" s="137"/>
      <c r="B236" s="209" t="s">
        <v>548</v>
      </c>
      <c r="C236" s="158" t="s">
        <v>396</v>
      </c>
      <c r="D236" s="241">
        <v>269</v>
      </c>
      <c r="E236" s="138">
        <f t="shared" si="7"/>
        <v>269</v>
      </c>
      <c r="F236" s="138">
        <f t="shared" si="8"/>
        <v>0</v>
      </c>
      <c r="G236" s="142"/>
    </row>
    <row r="237" spans="1:7" s="141" customFormat="1">
      <c r="A237" s="137"/>
      <c r="B237" s="209" t="s">
        <v>549</v>
      </c>
      <c r="C237" s="158" t="s">
        <v>396</v>
      </c>
      <c r="D237" s="241">
        <v>135</v>
      </c>
      <c r="E237" s="138">
        <f t="shared" si="7"/>
        <v>135</v>
      </c>
      <c r="F237" s="138">
        <f t="shared" si="8"/>
        <v>0</v>
      </c>
      <c r="G237" s="142"/>
    </row>
    <row r="238" spans="1:7" s="141" customFormat="1">
      <c r="A238" s="137"/>
      <c r="B238" s="209" t="s">
        <v>550</v>
      </c>
      <c r="C238" s="158" t="s">
        <v>396</v>
      </c>
      <c r="D238" s="241">
        <v>135</v>
      </c>
      <c r="E238" s="138">
        <f t="shared" si="7"/>
        <v>135</v>
      </c>
      <c r="F238" s="138">
        <f t="shared" si="8"/>
        <v>0</v>
      </c>
      <c r="G238" s="142"/>
    </row>
    <row r="239" spans="1:7" s="141" customFormat="1">
      <c r="A239" s="137"/>
      <c r="B239" s="209" t="s">
        <v>551</v>
      </c>
      <c r="C239" s="158" t="s">
        <v>396</v>
      </c>
      <c r="D239" s="241">
        <v>135</v>
      </c>
      <c r="E239" s="138">
        <f t="shared" si="7"/>
        <v>135</v>
      </c>
      <c r="F239" s="138">
        <f t="shared" si="8"/>
        <v>0</v>
      </c>
      <c r="G239" s="142"/>
    </row>
    <row r="240" spans="1:7" s="141" customFormat="1">
      <c r="A240" s="137"/>
      <c r="B240" s="209" t="s">
        <v>552</v>
      </c>
      <c r="C240" s="158" t="s">
        <v>396</v>
      </c>
      <c r="D240" s="241">
        <v>404</v>
      </c>
      <c r="E240" s="138">
        <f t="shared" si="7"/>
        <v>404</v>
      </c>
      <c r="F240" s="138">
        <f t="shared" si="8"/>
        <v>0</v>
      </c>
      <c r="G240" s="142"/>
    </row>
    <row r="241" spans="1:7" s="141" customFormat="1">
      <c r="A241" s="137"/>
      <c r="B241" s="208" t="s">
        <v>553</v>
      </c>
      <c r="C241" s="158" t="s">
        <v>396</v>
      </c>
      <c r="D241" s="241"/>
      <c r="E241" s="138"/>
      <c r="F241" s="138"/>
      <c r="G241" s="142"/>
    </row>
    <row r="242" spans="1:7" s="141" customFormat="1">
      <c r="A242" s="137"/>
      <c r="B242" s="209" t="s">
        <v>554</v>
      </c>
      <c r="C242" s="158" t="s">
        <v>396</v>
      </c>
      <c r="D242" s="241">
        <v>225</v>
      </c>
      <c r="E242" s="138">
        <f t="shared" si="7"/>
        <v>225</v>
      </c>
      <c r="F242" s="138">
        <f t="shared" si="8"/>
        <v>0</v>
      </c>
      <c r="G242" s="142"/>
    </row>
    <row r="243" spans="1:7" s="141" customFormat="1">
      <c r="A243" s="137"/>
      <c r="B243" s="209" t="s">
        <v>555</v>
      </c>
      <c r="C243" s="158" t="s">
        <v>396</v>
      </c>
      <c r="D243" s="241">
        <v>225</v>
      </c>
      <c r="E243" s="138">
        <f t="shared" si="7"/>
        <v>225</v>
      </c>
      <c r="F243" s="138">
        <f t="shared" si="8"/>
        <v>0</v>
      </c>
      <c r="G243" s="142"/>
    </row>
    <row r="244" spans="1:7" s="141" customFormat="1">
      <c r="A244" s="137"/>
      <c r="B244" s="208" t="s">
        <v>556</v>
      </c>
      <c r="C244" s="158"/>
      <c r="D244" s="241"/>
      <c r="E244" s="138"/>
      <c r="F244" s="138"/>
      <c r="G244" s="142"/>
    </row>
    <row r="245" spans="1:7" s="141" customFormat="1">
      <c r="A245" s="137"/>
      <c r="B245" s="209" t="s">
        <v>557</v>
      </c>
      <c r="C245" s="158" t="s">
        <v>396</v>
      </c>
      <c r="D245" s="241">
        <v>90</v>
      </c>
      <c r="E245" s="138">
        <f t="shared" si="7"/>
        <v>90</v>
      </c>
      <c r="F245" s="138">
        <f t="shared" si="8"/>
        <v>0</v>
      </c>
      <c r="G245" s="142"/>
    </row>
    <row r="246" spans="1:7" s="141" customFormat="1">
      <c r="A246" s="137"/>
      <c r="B246" s="209" t="s">
        <v>558</v>
      </c>
      <c r="C246" s="158" t="s">
        <v>396</v>
      </c>
      <c r="D246" s="241">
        <v>174</v>
      </c>
      <c r="E246" s="138">
        <f t="shared" si="7"/>
        <v>174</v>
      </c>
      <c r="F246" s="138">
        <f t="shared" si="8"/>
        <v>0</v>
      </c>
      <c r="G246" s="142"/>
    </row>
    <row r="247" spans="1:7" s="141" customFormat="1">
      <c r="A247" s="137"/>
      <c r="B247" s="208" t="s">
        <v>559</v>
      </c>
      <c r="C247" s="158"/>
      <c r="D247" s="241"/>
      <c r="E247" s="138"/>
      <c r="F247" s="138"/>
      <c r="G247" s="142"/>
    </row>
    <row r="248" spans="1:7" s="141" customFormat="1">
      <c r="A248" s="137"/>
      <c r="B248" s="209" t="s">
        <v>560</v>
      </c>
      <c r="C248" s="158" t="s">
        <v>396</v>
      </c>
      <c r="D248" s="241">
        <v>180</v>
      </c>
      <c r="E248" s="138">
        <f t="shared" si="7"/>
        <v>180</v>
      </c>
      <c r="F248" s="138">
        <f t="shared" si="8"/>
        <v>0</v>
      </c>
      <c r="G248" s="142"/>
    </row>
    <row r="249" spans="1:7" s="141" customFormat="1">
      <c r="A249" s="137"/>
      <c r="B249" s="209" t="s">
        <v>561</v>
      </c>
      <c r="C249" s="158" t="s">
        <v>396</v>
      </c>
      <c r="D249" s="241">
        <v>225</v>
      </c>
      <c r="E249" s="138">
        <f t="shared" si="7"/>
        <v>225</v>
      </c>
      <c r="F249" s="138">
        <f t="shared" si="8"/>
        <v>0</v>
      </c>
      <c r="G249" s="142"/>
    </row>
    <row r="250" spans="1:7" s="141" customFormat="1">
      <c r="A250" s="137"/>
      <c r="B250" s="209" t="s">
        <v>562</v>
      </c>
      <c r="C250" s="158" t="s">
        <v>396</v>
      </c>
      <c r="D250" s="241">
        <v>225</v>
      </c>
      <c r="E250" s="138">
        <f t="shared" si="7"/>
        <v>225</v>
      </c>
      <c r="F250" s="138">
        <f t="shared" si="8"/>
        <v>0</v>
      </c>
      <c r="G250" s="142"/>
    </row>
    <row r="251" spans="1:7" s="141" customFormat="1">
      <c r="A251" s="137"/>
      <c r="B251" s="209" t="s">
        <v>563</v>
      </c>
      <c r="C251" s="158" t="s">
        <v>396</v>
      </c>
      <c r="D251" s="241">
        <v>225</v>
      </c>
      <c r="E251" s="138">
        <f t="shared" si="7"/>
        <v>225</v>
      </c>
      <c r="F251" s="138">
        <f t="shared" si="8"/>
        <v>0</v>
      </c>
      <c r="G251" s="142"/>
    </row>
    <row r="252" spans="1:7" s="141" customFormat="1">
      <c r="A252" s="137"/>
      <c r="B252" s="209" t="s">
        <v>564</v>
      </c>
      <c r="C252" s="158" t="s">
        <v>396</v>
      </c>
      <c r="D252" s="241">
        <v>269</v>
      </c>
      <c r="E252" s="138">
        <f t="shared" si="7"/>
        <v>269</v>
      </c>
      <c r="F252" s="138">
        <f t="shared" si="8"/>
        <v>0</v>
      </c>
      <c r="G252" s="142"/>
    </row>
    <row r="253" spans="1:7" s="141" customFormat="1">
      <c r="A253" s="137"/>
      <c r="B253" s="162" t="s">
        <v>565</v>
      </c>
      <c r="C253" s="158" t="s">
        <v>396</v>
      </c>
      <c r="D253" s="241">
        <v>449</v>
      </c>
      <c r="E253" s="138">
        <f t="shared" ref="E253" si="9">D253</f>
        <v>449</v>
      </c>
      <c r="F253" s="138">
        <f t="shared" ref="F253" si="10">E253-D253</f>
        <v>0</v>
      </c>
      <c r="G253" s="142"/>
    </row>
    <row r="254" spans="1:7" s="141" customFormat="1">
      <c r="A254" s="137"/>
      <c r="B254" s="145"/>
      <c r="C254" s="143"/>
      <c r="D254" s="138"/>
      <c r="E254" s="138"/>
      <c r="F254" s="138"/>
      <c r="G254" s="142"/>
    </row>
    <row r="255" spans="1:7" s="141" customFormat="1">
      <c r="A255" s="137"/>
      <c r="B255" s="206" t="s">
        <v>566</v>
      </c>
      <c r="C255" s="143"/>
      <c r="D255" s="138"/>
      <c r="E255" s="138"/>
      <c r="F255" s="138"/>
      <c r="G255" s="142"/>
    </row>
    <row r="256" spans="1:7" s="141" customFormat="1">
      <c r="A256" s="137"/>
      <c r="B256" s="210" t="s">
        <v>567</v>
      </c>
      <c r="C256" s="158" t="s">
        <v>396</v>
      </c>
      <c r="D256" s="242">
        <v>754</v>
      </c>
      <c r="E256" s="138">
        <f>D256</f>
        <v>754</v>
      </c>
      <c r="F256" s="138">
        <f t="shared" ref="F256:F274" si="11">E256-D256</f>
        <v>0</v>
      </c>
      <c r="G256" s="142"/>
    </row>
    <row r="257" spans="1:7" s="141" customFormat="1">
      <c r="A257" s="137"/>
      <c r="B257" s="210" t="s">
        <v>568</v>
      </c>
      <c r="C257" s="158" t="s">
        <v>396</v>
      </c>
      <c r="D257" s="242">
        <v>862</v>
      </c>
      <c r="E257" s="138">
        <f t="shared" ref="E257:E266" si="12">D257</f>
        <v>862</v>
      </c>
      <c r="F257" s="138">
        <f t="shared" si="11"/>
        <v>0</v>
      </c>
      <c r="G257" s="142"/>
    </row>
    <row r="258" spans="1:7" s="141" customFormat="1">
      <c r="A258" s="137"/>
      <c r="B258" s="210" t="s">
        <v>569</v>
      </c>
      <c r="C258" s="158" t="s">
        <v>396</v>
      </c>
      <c r="D258" s="242">
        <v>916</v>
      </c>
      <c r="E258" s="138">
        <f t="shared" si="12"/>
        <v>916</v>
      </c>
      <c r="F258" s="138">
        <f t="shared" si="11"/>
        <v>0</v>
      </c>
      <c r="G258" s="142"/>
    </row>
    <row r="259" spans="1:7" s="141" customFormat="1">
      <c r="A259" s="137"/>
      <c r="B259" s="210" t="s">
        <v>570</v>
      </c>
      <c r="C259" s="158" t="s">
        <v>396</v>
      </c>
      <c r="D259" s="242">
        <v>916</v>
      </c>
      <c r="E259" s="138">
        <f t="shared" si="12"/>
        <v>916</v>
      </c>
      <c r="F259" s="138">
        <f t="shared" si="11"/>
        <v>0</v>
      </c>
      <c r="G259" s="142"/>
    </row>
    <row r="260" spans="1:7" s="141" customFormat="1">
      <c r="A260" s="137"/>
      <c r="B260" s="210" t="s">
        <v>571</v>
      </c>
      <c r="C260" s="158" t="s">
        <v>396</v>
      </c>
      <c r="D260" s="242">
        <v>1617</v>
      </c>
      <c r="E260" s="138">
        <f t="shared" si="12"/>
        <v>1617</v>
      </c>
      <c r="F260" s="138">
        <f t="shared" si="11"/>
        <v>0</v>
      </c>
      <c r="G260" s="142"/>
    </row>
    <row r="261" spans="1:7" s="141" customFormat="1">
      <c r="A261" s="137"/>
      <c r="B261" s="210" t="s">
        <v>572</v>
      </c>
      <c r="C261" s="158" t="s">
        <v>396</v>
      </c>
      <c r="D261" s="242">
        <v>2263</v>
      </c>
      <c r="E261" s="138">
        <f t="shared" si="12"/>
        <v>2263</v>
      </c>
      <c r="F261" s="138">
        <f t="shared" si="11"/>
        <v>0</v>
      </c>
      <c r="G261" s="142"/>
    </row>
    <row r="262" spans="1:7" s="141" customFormat="1">
      <c r="A262" s="137"/>
      <c r="B262" s="210" t="s">
        <v>573</v>
      </c>
      <c r="C262" s="158" t="s">
        <v>396</v>
      </c>
      <c r="D262" s="242">
        <v>862</v>
      </c>
      <c r="E262" s="138">
        <f t="shared" si="12"/>
        <v>862</v>
      </c>
      <c r="F262" s="138">
        <f t="shared" si="11"/>
        <v>0</v>
      </c>
      <c r="G262" s="142"/>
    </row>
    <row r="263" spans="1:7" s="141" customFormat="1">
      <c r="A263" s="137"/>
      <c r="B263" s="210" t="s">
        <v>574</v>
      </c>
      <c r="C263" s="158" t="s">
        <v>396</v>
      </c>
      <c r="D263" s="242">
        <v>916</v>
      </c>
      <c r="E263" s="138">
        <f t="shared" si="12"/>
        <v>916</v>
      </c>
      <c r="F263" s="138">
        <f t="shared" si="11"/>
        <v>0</v>
      </c>
      <c r="G263" s="142"/>
    </row>
    <row r="264" spans="1:7" s="141" customFormat="1">
      <c r="A264" s="137"/>
      <c r="B264" s="210" t="s">
        <v>575</v>
      </c>
      <c r="C264" s="158" t="s">
        <v>396</v>
      </c>
      <c r="D264" s="242">
        <v>1293</v>
      </c>
      <c r="E264" s="138">
        <f t="shared" si="12"/>
        <v>1293</v>
      </c>
      <c r="F264" s="138">
        <f t="shared" si="11"/>
        <v>0</v>
      </c>
      <c r="G264" s="142"/>
    </row>
    <row r="265" spans="1:7" s="141" customFormat="1">
      <c r="A265" s="137"/>
      <c r="B265" s="210" t="s">
        <v>576</v>
      </c>
      <c r="C265" s="158" t="s">
        <v>396</v>
      </c>
      <c r="D265" s="242">
        <v>862</v>
      </c>
      <c r="E265" s="138">
        <f t="shared" si="12"/>
        <v>862</v>
      </c>
      <c r="F265" s="138">
        <f t="shared" si="11"/>
        <v>0</v>
      </c>
      <c r="G265" s="142"/>
    </row>
    <row r="266" spans="1:7" s="141" customFormat="1">
      <c r="A266" s="137"/>
      <c r="B266" s="210" t="s">
        <v>577</v>
      </c>
      <c r="C266" s="158" t="s">
        <v>396</v>
      </c>
      <c r="D266" s="242">
        <v>1617</v>
      </c>
      <c r="E266" s="138">
        <f t="shared" si="12"/>
        <v>1617</v>
      </c>
      <c r="F266" s="138">
        <f t="shared" si="11"/>
        <v>0</v>
      </c>
      <c r="G266" s="142"/>
    </row>
    <row r="267" spans="1:7" s="141" customFormat="1">
      <c r="A267" s="137"/>
      <c r="B267" s="210" t="s">
        <v>578</v>
      </c>
      <c r="C267" s="158" t="s">
        <v>396</v>
      </c>
      <c r="D267" s="242">
        <v>455</v>
      </c>
      <c r="E267" s="138">
        <f>D267</f>
        <v>455</v>
      </c>
      <c r="F267" s="138">
        <f t="shared" si="11"/>
        <v>0</v>
      </c>
      <c r="G267" s="142"/>
    </row>
    <row r="268" spans="1:7" s="141" customFormat="1">
      <c r="A268" s="137"/>
      <c r="B268" s="210" t="s">
        <v>579</v>
      </c>
      <c r="C268" s="158" t="s">
        <v>396</v>
      </c>
      <c r="D268" s="242">
        <v>682</v>
      </c>
      <c r="E268" s="138">
        <f t="shared" ref="E268:E274" si="13">D268</f>
        <v>682</v>
      </c>
      <c r="F268" s="138">
        <f t="shared" si="11"/>
        <v>0</v>
      </c>
      <c r="G268" s="142"/>
    </row>
    <row r="269" spans="1:7" s="141" customFormat="1">
      <c r="A269" s="137"/>
      <c r="B269" s="210" t="s">
        <v>580</v>
      </c>
      <c r="C269" s="158" t="s">
        <v>396</v>
      </c>
      <c r="D269" s="242">
        <v>739</v>
      </c>
      <c r="E269" s="138">
        <f t="shared" si="13"/>
        <v>739</v>
      </c>
      <c r="F269" s="138">
        <f t="shared" si="11"/>
        <v>0</v>
      </c>
      <c r="G269" s="142"/>
    </row>
    <row r="270" spans="1:7" s="141" customFormat="1">
      <c r="A270" s="137"/>
      <c r="B270" s="210" t="s">
        <v>581</v>
      </c>
      <c r="C270" s="158" t="s">
        <v>396</v>
      </c>
      <c r="D270" s="242">
        <v>1364</v>
      </c>
      <c r="E270" s="138">
        <f t="shared" si="13"/>
        <v>1364</v>
      </c>
      <c r="F270" s="138">
        <f t="shared" si="11"/>
        <v>0</v>
      </c>
      <c r="G270" s="142"/>
    </row>
    <row r="271" spans="1:7" s="141" customFormat="1">
      <c r="A271" s="137"/>
      <c r="B271" s="210" t="s">
        <v>582</v>
      </c>
      <c r="C271" s="158" t="s">
        <v>396</v>
      </c>
      <c r="D271" s="242">
        <v>682</v>
      </c>
      <c r="E271" s="138">
        <f t="shared" si="13"/>
        <v>682</v>
      </c>
      <c r="F271" s="138">
        <f t="shared" si="11"/>
        <v>0</v>
      </c>
      <c r="G271" s="142"/>
    </row>
    <row r="272" spans="1:7" s="141" customFormat="1">
      <c r="A272" s="137"/>
      <c r="B272" s="210" t="s">
        <v>583</v>
      </c>
      <c r="C272" s="158" t="s">
        <v>396</v>
      </c>
      <c r="D272" s="242">
        <v>739</v>
      </c>
      <c r="E272" s="138">
        <f t="shared" si="13"/>
        <v>739</v>
      </c>
      <c r="F272" s="138">
        <f t="shared" si="11"/>
        <v>0</v>
      </c>
      <c r="G272" s="142"/>
    </row>
    <row r="273" spans="1:7" s="141" customFormat="1">
      <c r="A273" s="137"/>
      <c r="B273" s="210" t="s">
        <v>584</v>
      </c>
      <c r="C273" s="158" t="s">
        <v>396</v>
      </c>
      <c r="D273" s="242">
        <v>1023</v>
      </c>
      <c r="E273" s="138">
        <f t="shared" si="13"/>
        <v>1023</v>
      </c>
      <c r="F273" s="138">
        <f t="shared" si="11"/>
        <v>0</v>
      </c>
      <c r="G273" s="142"/>
    </row>
    <row r="274" spans="1:7" s="141" customFormat="1">
      <c r="A274" s="137"/>
      <c r="B274" s="210" t="s">
        <v>585</v>
      </c>
      <c r="C274" s="158" t="s">
        <v>396</v>
      </c>
      <c r="D274" s="242">
        <v>1364</v>
      </c>
      <c r="E274" s="138">
        <f t="shared" si="13"/>
        <v>1364</v>
      </c>
      <c r="F274" s="138">
        <f t="shared" si="11"/>
        <v>0</v>
      </c>
      <c r="G274" s="142"/>
    </row>
    <row r="275" spans="1:7" s="141" customFormat="1">
      <c r="A275" s="137"/>
      <c r="B275" s="144"/>
      <c r="C275" s="143"/>
      <c r="D275" s="138"/>
      <c r="E275" s="138"/>
      <c r="F275" s="138"/>
      <c r="G275" s="142"/>
    </row>
    <row r="276" spans="1:7" s="141" customFormat="1">
      <c r="A276" s="137"/>
      <c r="B276" s="144" t="s">
        <v>586</v>
      </c>
      <c r="C276" s="143" t="s">
        <v>396</v>
      </c>
      <c r="D276" s="138">
        <v>552</v>
      </c>
      <c r="E276" s="138">
        <v>552</v>
      </c>
      <c r="F276" s="138">
        <f>E276-D276</f>
        <v>0</v>
      </c>
      <c r="G276" s="142"/>
    </row>
    <row r="277" spans="1:7" s="141" customFormat="1">
      <c r="A277" s="137"/>
      <c r="B277" s="144"/>
      <c r="C277" s="143"/>
      <c r="D277" s="138"/>
      <c r="E277" s="138"/>
      <c r="F277" s="138"/>
      <c r="G277" s="142"/>
    </row>
    <row r="278" spans="1:7" s="141" customFormat="1">
      <c r="A278" s="137"/>
      <c r="B278" s="151" t="s">
        <v>708</v>
      </c>
      <c r="C278" s="143"/>
      <c r="D278" s="138"/>
      <c r="E278" s="138"/>
      <c r="F278" s="138"/>
      <c r="G278" s="142"/>
    </row>
    <row r="279" spans="1:7" s="141" customFormat="1" ht="13.8">
      <c r="A279" s="137"/>
      <c r="B279" s="211" t="s">
        <v>587</v>
      </c>
      <c r="C279" s="143"/>
      <c r="D279" s="138"/>
      <c r="E279" s="138"/>
      <c r="F279" s="138"/>
      <c r="G279" s="142"/>
    </row>
    <row r="280" spans="1:7" s="141" customFormat="1">
      <c r="A280" s="137"/>
      <c r="B280" s="150" t="s">
        <v>588</v>
      </c>
      <c r="C280" s="143" t="s">
        <v>396</v>
      </c>
      <c r="D280" s="158">
        <v>180</v>
      </c>
      <c r="E280" s="138">
        <f>D280</f>
        <v>180</v>
      </c>
      <c r="F280" s="138">
        <f>E280-D280</f>
        <v>0</v>
      </c>
      <c r="G280" s="142"/>
    </row>
    <row r="281" spans="1:7" s="141" customFormat="1" ht="26.4">
      <c r="A281" s="137"/>
      <c r="B281" s="150" t="s">
        <v>589</v>
      </c>
      <c r="C281" s="143" t="s">
        <v>396</v>
      </c>
      <c r="D281" s="158">
        <v>20</v>
      </c>
      <c r="E281" s="138">
        <f t="shared" ref="E281:E340" si="14">D281</f>
        <v>20</v>
      </c>
      <c r="F281" s="138">
        <f t="shared" ref="F281:F340" si="15">E281-D281</f>
        <v>0</v>
      </c>
      <c r="G281" s="142"/>
    </row>
    <row r="282" spans="1:7" s="141" customFormat="1">
      <c r="A282" s="137"/>
      <c r="B282" s="150" t="s">
        <v>590</v>
      </c>
      <c r="C282" s="143" t="s">
        <v>396</v>
      </c>
      <c r="D282" s="158">
        <v>15</v>
      </c>
      <c r="E282" s="138">
        <f t="shared" si="14"/>
        <v>15</v>
      </c>
      <c r="F282" s="138">
        <f t="shared" si="15"/>
        <v>0</v>
      </c>
      <c r="G282" s="142"/>
    </row>
    <row r="283" spans="1:7" s="141" customFormat="1">
      <c r="A283" s="137"/>
      <c r="B283" s="150" t="s">
        <v>591</v>
      </c>
      <c r="C283" s="143" t="s">
        <v>396</v>
      </c>
      <c r="D283" s="158">
        <v>30</v>
      </c>
      <c r="E283" s="138">
        <f t="shared" si="14"/>
        <v>30</v>
      </c>
      <c r="F283" s="138">
        <f t="shared" si="15"/>
        <v>0</v>
      </c>
      <c r="G283" s="142"/>
    </row>
    <row r="284" spans="1:7" s="141" customFormat="1">
      <c r="A284" s="137"/>
      <c r="B284" s="150" t="s">
        <v>592</v>
      </c>
      <c r="C284" s="143" t="s">
        <v>396</v>
      </c>
      <c r="D284" s="158">
        <v>60</v>
      </c>
      <c r="E284" s="138">
        <f t="shared" si="14"/>
        <v>60</v>
      </c>
      <c r="F284" s="138">
        <f t="shared" si="15"/>
        <v>0</v>
      </c>
      <c r="G284" s="142"/>
    </row>
    <row r="285" spans="1:7" s="141" customFormat="1">
      <c r="A285" s="137"/>
      <c r="B285" s="150" t="s">
        <v>593</v>
      </c>
      <c r="C285" s="143" t="s">
        <v>396</v>
      </c>
      <c r="D285" s="158">
        <v>20</v>
      </c>
      <c r="E285" s="138">
        <f t="shared" si="14"/>
        <v>20</v>
      </c>
      <c r="F285" s="138">
        <f t="shared" si="15"/>
        <v>0</v>
      </c>
      <c r="G285" s="142"/>
    </row>
    <row r="286" spans="1:7" s="141" customFormat="1">
      <c r="A286" s="137"/>
      <c r="B286" s="150" t="s">
        <v>594</v>
      </c>
      <c r="C286" s="143" t="s">
        <v>396</v>
      </c>
      <c r="D286" s="158">
        <v>30</v>
      </c>
      <c r="E286" s="138">
        <f t="shared" si="14"/>
        <v>30</v>
      </c>
      <c r="F286" s="138">
        <f t="shared" si="15"/>
        <v>0</v>
      </c>
      <c r="G286" s="142"/>
    </row>
    <row r="287" spans="1:7" s="141" customFormat="1">
      <c r="A287" s="137"/>
      <c r="B287" s="150" t="s">
        <v>595</v>
      </c>
      <c r="C287" s="143" t="s">
        <v>396</v>
      </c>
      <c r="D287" s="158">
        <v>75</v>
      </c>
      <c r="E287" s="138">
        <f t="shared" si="14"/>
        <v>75</v>
      </c>
      <c r="F287" s="138">
        <f t="shared" si="15"/>
        <v>0</v>
      </c>
      <c r="G287" s="142"/>
    </row>
    <row r="288" spans="1:7" s="141" customFormat="1">
      <c r="A288" s="137"/>
      <c r="B288" s="150" t="s">
        <v>596</v>
      </c>
      <c r="C288" s="143" t="s">
        <v>396</v>
      </c>
      <c r="D288" s="158">
        <v>30</v>
      </c>
      <c r="E288" s="138">
        <f t="shared" si="14"/>
        <v>30</v>
      </c>
      <c r="F288" s="138">
        <f t="shared" si="15"/>
        <v>0</v>
      </c>
      <c r="G288" s="142"/>
    </row>
    <row r="289" spans="1:7" s="141" customFormat="1">
      <c r="A289" s="137"/>
      <c r="B289" s="150" t="s">
        <v>597</v>
      </c>
      <c r="C289" s="143" t="s">
        <v>396</v>
      </c>
      <c r="D289" s="158">
        <v>30</v>
      </c>
      <c r="E289" s="138">
        <f t="shared" si="14"/>
        <v>30</v>
      </c>
      <c r="F289" s="138">
        <f t="shared" si="15"/>
        <v>0</v>
      </c>
      <c r="G289" s="142"/>
    </row>
    <row r="290" spans="1:7" s="141" customFormat="1">
      <c r="A290" s="137"/>
      <c r="B290" s="150" t="s">
        <v>598</v>
      </c>
      <c r="C290" s="143" t="s">
        <v>396</v>
      </c>
      <c r="D290" s="158">
        <v>30</v>
      </c>
      <c r="E290" s="138">
        <f t="shared" si="14"/>
        <v>30</v>
      </c>
      <c r="F290" s="138">
        <f t="shared" si="15"/>
        <v>0</v>
      </c>
      <c r="G290" s="142"/>
    </row>
    <row r="291" spans="1:7" s="141" customFormat="1">
      <c r="A291" s="137"/>
      <c r="B291" s="150" t="s">
        <v>599</v>
      </c>
      <c r="C291" s="143" t="s">
        <v>396</v>
      </c>
      <c r="D291" s="158">
        <v>70</v>
      </c>
      <c r="E291" s="138">
        <f t="shared" si="14"/>
        <v>70</v>
      </c>
      <c r="F291" s="138">
        <f t="shared" si="15"/>
        <v>0</v>
      </c>
      <c r="G291" s="142"/>
    </row>
    <row r="292" spans="1:7" s="141" customFormat="1">
      <c r="A292" s="137"/>
      <c r="B292" s="150" t="s">
        <v>600</v>
      </c>
      <c r="C292" s="143" t="s">
        <v>396</v>
      </c>
      <c r="D292" s="158">
        <v>100</v>
      </c>
      <c r="E292" s="138">
        <f t="shared" si="14"/>
        <v>100</v>
      </c>
      <c r="F292" s="138">
        <f t="shared" si="15"/>
        <v>0</v>
      </c>
      <c r="G292" s="142"/>
    </row>
    <row r="293" spans="1:7" s="141" customFormat="1">
      <c r="A293" s="137"/>
      <c r="B293" s="150" t="s">
        <v>601</v>
      </c>
      <c r="C293" s="143" t="s">
        <v>396</v>
      </c>
      <c r="D293" s="158">
        <v>240</v>
      </c>
      <c r="E293" s="138">
        <f t="shared" si="14"/>
        <v>240</v>
      </c>
      <c r="F293" s="138">
        <f t="shared" si="15"/>
        <v>0</v>
      </c>
      <c r="G293" s="142"/>
    </row>
    <row r="294" spans="1:7" s="141" customFormat="1">
      <c r="A294" s="137"/>
      <c r="B294" s="150" t="s">
        <v>602</v>
      </c>
      <c r="C294" s="143" t="s">
        <v>396</v>
      </c>
      <c r="D294" s="158">
        <v>170</v>
      </c>
      <c r="E294" s="138">
        <f t="shared" si="14"/>
        <v>170</v>
      </c>
      <c r="F294" s="138">
        <f t="shared" si="15"/>
        <v>0</v>
      </c>
      <c r="G294" s="142"/>
    </row>
    <row r="295" spans="1:7" s="141" customFormat="1">
      <c r="A295" s="137"/>
      <c r="B295" s="150" t="s">
        <v>603</v>
      </c>
      <c r="C295" s="143" t="s">
        <v>396</v>
      </c>
      <c r="D295" s="158">
        <v>340</v>
      </c>
      <c r="E295" s="138">
        <f t="shared" si="14"/>
        <v>340</v>
      </c>
      <c r="F295" s="138">
        <f t="shared" si="15"/>
        <v>0</v>
      </c>
      <c r="G295" s="142"/>
    </row>
    <row r="296" spans="1:7" s="141" customFormat="1">
      <c r="A296" s="137"/>
      <c r="B296" s="150" t="s">
        <v>604</v>
      </c>
      <c r="C296" s="143" t="s">
        <v>396</v>
      </c>
      <c r="D296" s="158">
        <v>25</v>
      </c>
      <c r="E296" s="138">
        <f t="shared" si="14"/>
        <v>25</v>
      </c>
      <c r="F296" s="138">
        <f t="shared" si="15"/>
        <v>0</v>
      </c>
      <c r="G296" s="142"/>
    </row>
    <row r="297" spans="1:7" s="141" customFormat="1" ht="13.8">
      <c r="A297" s="137"/>
      <c r="B297" s="212" t="s">
        <v>605</v>
      </c>
      <c r="C297" s="143"/>
      <c r="D297" s="243"/>
      <c r="E297" s="138"/>
      <c r="F297" s="138"/>
      <c r="G297" s="142"/>
    </row>
    <row r="298" spans="1:7" s="141" customFormat="1">
      <c r="A298" s="137"/>
      <c r="B298" s="150" t="s">
        <v>606</v>
      </c>
      <c r="C298" s="143" t="s">
        <v>396</v>
      </c>
      <c r="D298" s="158">
        <v>35</v>
      </c>
      <c r="E298" s="138">
        <f t="shared" si="14"/>
        <v>35</v>
      </c>
      <c r="F298" s="138">
        <f t="shared" si="15"/>
        <v>0</v>
      </c>
      <c r="G298" s="142"/>
    </row>
    <row r="299" spans="1:7" s="141" customFormat="1">
      <c r="A299" s="137"/>
      <c r="B299" s="150" t="s">
        <v>607</v>
      </c>
      <c r="C299" s="143" t="s">
        <v>396</v>
      </c>
      <c r="D299" s="158">
        <v>75</v>
      </c>
      <c r="E299" s="138">
        <f t="shared" si="14"/>
        <v>75</v>
      </c>
      <c r="F299" s="138">
        <f t="shared" si="15"/>
        <v>0</v>
      </c>
      <c r="G299" s="142"/>
    </row>
    <row r="300" spans="1:7" s="141" customFormat="1">
      <c r="A300" s="137"/>
      <c r="B300" s="150" t="s">
        <v>608</v>
      </c>
      <c r="C300" s="143" t="s">
        <v>396</v>
      </c>
      <c r="D300" s="158">
        <v>245</v>
      </c>
      <c r="E300" s="138">
        <f t="shared" si="14"/>
        <v>245</v>
      </c>
      <c r="F300" s="138">
        <f t="shared" si="15"/>
        <v>0</v>
      </c>
      <c r="G300" s="142"/>
    </row>
    <row r="301" spans="1:7" s="141" customFormat="1">
      <c r="A301" s="137"/>
      <c r="B301" s="150" t="s">
        <v>609</v>
      </c>
      <c r="C301" s="143" t="s">
        <v>396</v>
      </c>
      <c r="D301" s="158">
        <v>70</v>
      </c>
      <c r="E301" s="138">
        <f t="shared" si="14"/>
        <v>70</v>
      </c>
      <c r="F301" s="138">
        <f t="shared" si="15"/>
        <v>0</v>
      </c>
      <c r="G301" s="142"/>
    </row>
    <row r="302" spans="1:7" s="141" customFormat="1">
      <c r="A302" s="137"/>
      <c r="B302" s="150" t="s">
        <v>610</v>
      </c>
      <c r="C302" s="143" t="s">
        <v>396</v>
      </c>
      <c r="D302" s="158">
        <v>180</v>
      </c>
      <c r="E302" s="138">
        <f t="shared" si="14"/>
        <v>180</v>
      </c>
      <c r="F302" s="138">
        <f t="shared" si="15"/>
        <v>0</v>
      </c>
      <c r="G302" s="142"/>
    </row>
    <row r="303" spans="1:7" s="141" customFormat="1" ht="13.8">
      <c r="A303" s="137"/>
      <c r="B303" s="211" t="s">
        <v>611</v>
      </c>
      <c r="C303" s="143"/>
      <c r="D303" s="243"/>
      <c r="E303" s="138"/>
      <c r="F303" s="138"/>
      <c r="G303" s="142"/>
    </row>
    <row r="304" spans="1:7" s="141" customFormat="1">
      <c r="A304" s="137"/>
      <c r="B304" s="213" t="s">
        <v>612</v>
      </c>
      <c r="C304" s="143" t="s">
        <v>396</v>
      </c>
      <c r="D304" s="244">
        <v>650</v>
      </c>
      <c r="E304" s="138">
        <f t="shared" si="14"/>
        <v>650</v>
      </c>
      <c r="F304" s="138">
        <f t="shared" si="15"/>
        <v>0</v>
      </c>
      <c r="G304" s="142"/>
    </row>
    <row r="305" spans="1:7" s="141" customFormat="1">
      <c r="A305" s="137"/>
      <c r="B305" s="213" t="s">
        <v>613</v>
      </c>
      <c r="C305" s="143" t="s">
        <v>396</v>
      </c>
      <c r="D305" s="244">
        <v>250</v>
      </c>
      <c r="E305" s="138">
        <f t="shared" si="14"/>
        <v>250</v>
      </c>
      <c r="F305" s="138">
        <f t="shared" si="15"/>
        <v>0</v>
      </c>
      <c r="G305" s="142"/>
    </row>
    <row r="306" spans="1:7" s="141" customFormat="1">
      <c r="A306" s="137"/>
      <c r="B306" s="149" t="s">
        <v>614</v>
      </c>
      <c r="C306" s="143" t="s">
        <v>396</v>
      </c>
      <c r="D306" s="158">
        <v>120</v>
      </c>
      <c r="E306" s="138">
        <f t="shared" si="14"/>
        <v>120</v>
      </c>
      <c r="F306" s="138">
        <f t="shared" si="15"/>
        <v>0</v>
      </c>
      <c r="G306" s="142"/>
    </row>
    <row r="307" spans="1:7" s="141" customFormat="1">
      <c r="A307" s="137"/>
      <c r="B307" s="149" t="s">
        <v>615</v>
      </c>
      <c r="C307" s="143" t="s">
        <v>396</v>
      </c>
      <c r="D307" s="158">
        <v>170</v>
      </c>
      <c r="E307" s="138">
        <f t="shared" si="14"/>
        <v>170</v>
      </c>
      <c r="F307" s="138">
        <f t="shared" si="15"/>
        <v>0</v>
      </c>
      <c r="G307" s="142"/>
    </row>
    <row r="308" spans="1:7" s="141" customFormat="1">
      <c r="A308" s="137"/>
      <c r="B308" s="150" t="s">
        <v>616</v>
      </c>
      <c r="C308" s="143" t="s">
        <v>396</v>
      </c>
      <c r="D308" s="158">
        <v>120</v>
      </c>
      <c r="E308" s="138">
        <f t="shared" si="14"/>
        <v>120</v>
      </c>
      <c r="F308" s="138">
        <f t="shared" si="15"/>
        <v>0</v>
      </c>
      <c r="G308" s="142"/>
    </row>
    <row r="309" spans="1:7" s="141" customFormat="1">
      <c r="A309" s="137"/>
      <c r="B309" s="149" t="s">
        <v>617</v>
      </c>
      <c r="C309" s="143" t="s">
        <v>396</v>
      </c>
      <c r="D309" s="158">
        <v>200</v>
      </c>
      <c r="E309" s="138">
        <f t="shared" si="14"/>
        <v>200</v>
      </c>
      <c r="F309" s="138">
        <f t="shared" si="15"/>
        <v>0</v>
      </c>
      <c r="G309" s="142"/>
    </row>
    <row r="310" spans="1:7" s="141" customFormat="1">
      <c r="A310" s="137"/>
      <c r="B310" s="150" t="s">
        <v>618</v>
      </c>
      <c r="C310" s="143" t="s">
        <v>396</v>
      </c>
      <c r="D310" s="158">
        <v>175</v>
      </c>
      <c r="E310" s="138">
        <f t="shared" si="14"/>
        <v>175</v>
      </c>
      <c r="F310" s="138">
        <f t="shared" si="15"/>
        <v>0</v>
      </c>
      <c r="G310" s="142"/>
    </row>
    <row r="311" spans="1:7" s="141" customFormat="1">
      <c r="A311" s="137"/>
      <c r="B311" s="150" t="s">
        <v>619</v>
      </c>
      <c r="C311" s="143" t="s">
        <v>396</v>
      </c>
      <c r="D311" s="158">
        <v>200</v>
      </c>
      <c r="E311" s="138">
        <f t="shared" si="14"/>
        <v>200</v>
      </c>
      <c r="F311" s="138">
        <f t="shared" si="15"/>
        <v>0</v>
      </c>
      <c r="G311" s="142"/>
    </row>
    <row r="312" spans="1:7" s="141" customFormat="1">
      <c r="A312" s="137"/>
      <c r="B312" s="150" t="s">
        <v>620</v>
      </c>
      <c r="C312" s="143" t="s">
        <v>396</v>
      </c>
      <c r="D312" s="158">
        <v>100</v>
      </c>
      <c r="E312" s="138">
        <f t="shared" si="14"/>
        <v>100</v>
      </c>
      <c r="F312" s="138">
        <f t="shared" si="15"/>
        <v>0</v>
      </c>
      <c r="G312" s="142"/>
    </row>
    <row r="313" spans="1:7" s="141" customFormat="1">
      <c r="A313" s="137"/>
      <c r="B313" s="150" t="s">
        <v>621</v>
      </c>
      <c r="C313" s="143" t="s">
        <v>396</v>
      </c>
      <c r="D313" s="158">
        <v>175</v>
      </c>
      <c r="E313" s="138">
        <f t="shared" si="14"/>
        <v>175</v>
      </c>
      <c r="F313" s="138">
        <f t="shared" si="15"/>
        <v>0</v>
      </c>
      <c r="G313" s="142"/>
    </row>
    <row r="314" spans="1:7" s="141" customFormat="1">
      <c r="A314" s="137"/>
      <c r="B314" s="150" t="s">
        <v>622</v>
      </c>
      <c r="C314" s="143" t="s">
        <v>396</v>
      </c>
      <c r="D314" s="158">
        <v>120</v>
      </c>
      <c r="E314" s="138">
        <f t="shared" si="14"/>
        <v>120</v>
      </c>
      <c r="F314" s="138">
        <f t="shared" si="15"/>
        <v>0</v>
      </c>
      <c r="G314" s="142"/>
    </row>
    <row r="315" spans="1:7" s="141" customFormat="1">
      <c r="A315" s="137"/>
      <c r="B315" s="150" t="s">
        <v>623</v>
      </c>
      <c r="C315" s="143" t="s">
        <v>396</v>
      </c>
      <c r="D315" s="158">
        <v>230</v>
      </c>
      <c r="E315" s="138">
        <f t="shared" si="14"/>
        <v>230</v>
      </c>
      <c r="F315" s="138">
        <f t="shared" si="15"/>
        <v>0</v>
      </c>
      <c r="G315" s="142"/>
    </row>
    <row r="316" spans="1:7" s="141" customFormat="1">
      <c r="A316" s="137"/>
      <c r="B316" s="150" t="s">
        <v>624</v>
      </c>
      <c r="C316" s="143" t="s">
        <v>396</v>
      </c>
      <c r="D316" s="158">
        <v>350</v>
      </c>
      <c r="E316" s="138">
        <f t="shared" si="14"/>
        <v>350</v>
      </c>
      <c r="F316" s="138">
        <f t="shared" si="15"/>
        <v>0</v>
      </c>
      <c r="G316" s="142"/>
    </row>
    <row r="317" spans="1:7" s="141" customFormat="1" ht="13.8">
      <c r="A317" s="137"/>
      <c r="B317" s="211" t="s">
        <v>625</v>
      </c>
      <c r="C317" s="143"/>
      <c r="D317" s="243"/>
      <c r="E317" s="138"/>
      <c r="F317" s="138"/>
      <c r="G317" s="142"/>
    </row>
    <row r="318" spans="1:7" s="141" customFormat="1">
      <c r="A318" s="137"/>
      <c r="B318" s="213" t="s">
        <v>626</v>
      </c>
      <c r="C318" s="143" t="s">
        <v>396</v>
      </c>
      <c r="D318" s="244">
        <v>550</v>
      </c>
      <c r="E318" s="138">
        <f t="shared" si="14"/>
        <v>550</v>
      </c>
      <c r="F318" s="138">
        <f t="shared" si="15"/>
        <v>0</v>
      </c>
      <c r="G318" s="142"/>
    </row>
    <row r="319" spans="1:7" s="141" customFormat="1">
      <c r="A319" s="137"/>
      <c r="B319" s="213" t="s">
        <v>627</v>
      </c>
      <c r="C319" s="143" t="s">
        <v>396</v>
      </c>
      <c r="D319" s="244">
        <v>1700</v>
      </c>
      <c r="E319" s="138">
        <f t="shared" si="14"/>
        <v>1700</v>
      </c>
      <c r="F319" s="138">
        <f t="shared" si="15"/>
        <v>0</v>
      </c>
      <c r="G319" s="142"/>
    </row>
    <row r="320" spans="1:7" s="141" customFormat="1">
      <c r="A320" s="137"/>
      <c r="B320" s="149" t="s">
        <v>628</v>
      </c>
      <c r="C320" s="143" t="s">
        <v>396</v>
      </c>
      <c r="D320" s="158">
        <v>35</v>
      </c>
      <c r="E320" s="138">
        <f t="shared" si="14"/>
        <v>35</v>
      </c>
      <c r="F320" s="138">
        <f t="shared" si="15"/>
        <v>0</v>
      </c>
      <c r="G320" s="142"/>
    </row>
    <row r="321" spans="1:7" s="141" customFormat="1" ht="26.4">
      <c r="A321" s="137"/>
      <c r="B321" s="149" t="s">
        <v>629</v>
      </c>
      <c r="C321" s="143" t="s">
        <v>396</v>
      </c>
      <c r="D321" s="158">
        <v>45</v>
      </c>
      <c r="E321" s="138">
        <f t="shared" si="14"/>
        <v>45</v>
      </c>
      <c r="F321" s="138">
        <f t="shared" si="15"/>
        <v>0</v>
      </c>
      <c r="G321" s="142"/>
    </row>
    <row r="322" spans="1:7" s="141" customFormat="1">
      <c r="A322" s="137"/>
      <c r="B322" s="150" t="s">
        <v>630</v>
      </c>
      <c r="C322" s="143" t="s">
        <v>396</v>
      </c>
      <c r="D322" s="158">
        <v>790</v>
      </c>
      <c r="E322" s="138">
        <f t="shared" si="14"/>
        <v>790</v>
      </c>
      <c r="F322" s="138">
        <f t="shared" si="15"/>
        <v>0</v>
      </c>
      <c r="G322" s="142"/>
    </row>
    <row r="323" spans="1:7" s="141" customFormat="1">
      <c r="A323" s="137"/>
      <c r="B323" s="149" t="s">
        <v>631</v>
      </c>
      <c r="C323" s="143" t="s">
        <v>396</v>
      </c>
      <c r="D323" s="158">
        <v>170</v>
      </c>
      <c r="E323" s="138">
        <f t="shared" si="14"/>
        <v>170</v>
      </c>
      <c r="F323" s="138">
        <f t="shared" si="15"/>
        <v>0</v>
      </c>
      <c r="G323" s="142"/>
    </row>
    <row r="324" spans="1:7" s="141" customFormat="1">
      <c r="A324" s="137"/>
      <c r="B324" s="149" t="s">
        <v>632</v>
      </c>
      <c r="C324" s="143" t="s">
        <v>396</v>
      </c>
      <c r="D324" s="158">
        <v>75</v>
      </c>
      <c r="E324" s="138">
        <f t="shared" si="14"/>
        <v>75</v>
      </c>
      <c r="F324" s="138">
        <f t="shared" si="15"/>
        <v>0</v>
      </c>
      <c r="G324" s="142"/>
    </row>
    <row r="325" spans="1:7" s="141" customFormat="1">
      <c r="A325" s="137"/>
      <c r="B325" s="150" t="s">
        <v>633</v>
      </c>
      <c r="C325" s="143" t="s">
        <v>396</v>
      </c>
      <c r="D325" s="158">
        <v>215</v>
      </c>
      <c r="E325" s="138">
        <f t="shared" si="14"/>
        <v>215</v>
      </c>
      <c r="F325" s="138">
        <f t="shared" si="15"/>
        <v>0</v>
      </c>
      <c r="G325" s="142"/>
    </row>
    <row r="326" spans="1:7" s="141" customFormat="1">
      <c r="A326" s="137"/>
      <c r="B326" s="150" t="s">
        <v>634</v>
      </c>
      <c r="C326" s="143" t="s">
        <v>396</v>
      </c>
      <c r="D326" s="158">
        <v>135</v>
      </c>
      <c r="E326" s="138">
        <f t="shared" si="14"/>
        <v>135</v>
      </c>
      <c r="F326" s="138">
        <f t="shared" si="15"/>
        <v>0</v>
      </c>
      <c r="G326" s="142"/>
    </row>
    <row r="327" spans="1:7" s="141" customFormat="1">
      <c r="A327" s="137"/>
      <c r="B327" s="150" t="s">
        <v>635</v>
      </c>
      <c r="C327" s="143" t="s">
        <v>396</v>
      </c>
      <c r="D327" s="158">
        <v>25</v>
      </c>
      <c r="E327" s="138">
        <f t="shared" si="14"/>
        <v>25</v>
      </c>
      <c r="F327" s="138">
        <f t="shared" si="15"/>
        <v>0</v>
      </c>
      <c r="G327" s="142"/>
    </row>
    <row r="328" spans="1:7" s="141" customFormat="1">
      <c r="A328" s="137"/>
      <c r="B328" s="150" t="s">
        <v>636</v>
      </c>
      <c r="C328" s="143" t="s">
        <v>396</v>
      </c>
      <c r="D328" s="158">
        <v>75</v>
      </c>
      <c r="E328" s="138">
        <f t="shared" si="14"/>
        <v>75</v>
      </c>
      <c r="F328" s="138">
        <f t="shared" si="15"/>
        <v>0</v>
      </c>
      <c r="G328" s="142"/>
    </row>
    <row r="329" spans="1:7" s="141" customFormat="1">
      <c r="A329" s="137"/>
      <c r="B329" s="150" t="s">
        <v>637</v>
      </c>
      <c r="C329" s="143" t="s">
        <v>396</v>
      </c>
      <c r="D329" s="158">
        <v>130</v>
      </c>
      <c r="E329" s="138">
        <f t="shared" si="14"/>
        <v>130</v>
      </c>
      <c r="F329" s="138">
        <f t="shared" si="15"/>
        <v>0</v>
      </c>
      <c r="G329" s="142"/>
    </row>
    <row r="330" spans="1:7" s="141" customFormat="1">
      <c r="A330" s="137"/>
      <c r="B330" s="150" t="s">
        <v>638</v>
      </c>
      <c r="C330" s="143" t="s">
        <v>396</v>
      </c>
      <c r="D330" s="158">
        <v>190</v>
      </c>
      <c r="E330" s="138">
        <f t="shared" si="14"/>
        <v>190</v>
      </c>
      <c r="F330" s="138">
        <f t="shared" si="15"/>
        <v>0</v>
      </c>
      <c r="G330" s="142"/>
    </row>
    <row r="331" spans="1:7" s="141" customFormat="1" ht="26.4">
      <c r="A331" s="137"/>
      <c r="B331" s="150" t="s">
        <v>639</v>
      </c>
      <c r="C331" s="143" t="s">
        <v>396</v>
      </c>
      <c r="D331" s="158">
        <v>295</v>
      </c>
      <c r="E331" s="138">
        <f t="shared" si="14"/>
        <v>295</v>
      </c>
      <c r="F331" s="138">
        <f t="shared" si="15"/>
        <v>0</v>
      </c>
      <c r="G331" s="142"/>
    </row>
    <row r="332" spans="1:7" s="141" customFormat="1">
      <c r="A332" s="137"/>
      <c r="B332" s="150" t="s">
        <v>640</v>
      </c>
      <c r="C332" s="143" t="s">
        <v>396</v>
      </c>
      <c r="D332" s="158">
        <v>165</v>
      </c>
      <c r="E332" s="138">
        <f t="shared" si="14"/>
        <v>165</v>
      </c>
      <c r="F332" s="138">
        <f t="shared" si="15"/>
        <v>0</v>
      </c>
      <c r="G332" s="142"/>
    </row>
    <row r="333" spans="1:7" s="141" customFormat="1">
      <c r="A333" s="137"/>
      <c r="B333" s="150" t="s">
        <v>641</v>
      </c>
      <c r="C333" s="143" t="s">
        <v>396</v>
      </c>
      <c r="D333" s="158">
        <v>1475</v>
      </c>
      <c r="E333" s="138">
        <f t="shared" si="14"/>
        <v>1475</v>
      </c>
      <c r="F333" s="138">
        <f t="shared" si="15"/>
        <v>0</v>
      </c>
      <c r="G333" s="142"/>
    </row>
    <row r="334" spans="1:7" s="141" customFormat="1">
      <c r="A334" s="137"/>
      <c r="B334" s="150" t="s">
        <v>642</v>
      </c>
      <c r="C334" s="143" t="s">
        <v>396</v>
      </c>
      <c r="D334" s="158">
        <v>65</v>
      </c>
      <c r="E334" s="138">
        <f t="shared" si="14"/>
        <v>65</v>
      </c>
      <c r="F334" s="138">
        <f t="shared" si="15"/>
        <v>0</v>
      </c>
      <c r="G334" s="142"/>
    </row>
    <row r="335" spans="1:7" s="141" customFormat="1">
      <c r="A335" s="137"/>
      <c r="B335" s="150" t="s">
        <v>643</v>
      </c>
      <c r="C335" s="143" t="s">
        <v>396</v>
      </c>
      <c r="D335" s="158">
        <v>350</v>
      </c>
      <c r="E335" s="138">
        <f t="shared" si="14"/>
        <v>350</v>
      </c>
      <c r="F335" s="138">
        <f t="shared" si="15"/>
        <v>0</v>
      </c>
      <c r="G335" s="142"/>
    </row>
    <row r="336" spans="1:7" s="141" customFormat="1">
      <c r="A336" s="137"/>
      <c r="B336" s="150" t="s">
        <v>644</v>
      </c>
      <c r="C336" s="143" t="s">
        <v>396</v>
      </c>
      <c r="D336" s="158">
        <v>450</v>
      </c>
      <c r="E336" s="138">
        <f t="shared" si="14"/>
        <v>450</v>
      </c>
      <c r="F336" s="138">
        <f t="shared" si="15"/>
        <v>0</v>
      </c>
      <c r="G336" s="142"/>
    </row>
    <row r="337" spans="1:7" s="141" customFormat="1">
      <c r="A337" s="137"/>
      <c r="B337" s="150" t="s">
        <v>645</v>
      </c>
      <c r="C337" s="143" t="s">
        <v>396</v>
      </c>
      <c r="D337" s="158">
        <v>300</v>
      </c>
      <c r="E337" s="138">
        <f t="shared" si="14"/>
        <v>300</v>
      </c>
      <c r="F337" s="138">
        <f t="shared" si="15"/>
        <v>0</v>
      </c>
      <c r="G337" s="142"/>
    </row>
    <row r="338" spans="1:7" s="141" customFormat="1">
      <c r="A338" s="137"/>
      <c r="B338" s="150" t="s">
        <v>646</v>
      </c>
      <c r="C338" s="143" t="s">
        <v>396</v>
      </c>
      <c r="D338" s="158">
        <v>550</v>
      </c>
      <c r="E338" s="138">
        <f t="shared" si="14"/>
        <v>550</v>
      </c>
      <c r="F338" s="138">
        <f t="shared" si="15"/>
        <v>0</v>
      </c>
      <c r="G338" s="142"/>
    </row>
    <row r="339" spans="1:7" s="141" customFormat="1">
      <c r="A339" s="137"/>
      <c r="B339" s="150" t="s">
        <v>647</v>
      </c>
      <c r="C339" s="143" t="s">
        <v>396</v>
      </c>
      <c r="D339" s="158">
        <v>90</v>
      </c>
      <c r="E339" s="138">
        <f t="shared" si="14"/>
        <v>90</v>
      </c>
      <c r="F339" s="138">
        <f t="shared" si="15"/>
        <v>0</v>
      </c>
      <c r="G339" s="142"/>
    </row>
    <row r="340" spans="1:7" s="141" customFormat="1">
      <c r="A340" s="137"/>
      <c r="B340" s="150" t="s">
        <v>648</v>
      </c>
      <c r="C340" s="143" t="s">
        <v>396</v>
      </c>
      <c r="D340" s="158">
        <v>90</v>
      </c>
      <c r="E340" s="138">
        <f t="shared" si="14"/>
        <v>90</v>
      </c>
      <c r="F340" s="138">
        <f t="shared" si="15"/>
        <v>0</v>
      </c>
      <c r="G340" s="142"/>
    </row>
    <row r="341" spans="1:7" s="141" customFormat="1" ht="13.8">
      <c r="A341" s="137"/>
      <c r="B341" s="211" t="s">
        <v>649</v>
      </c>
      <c r="C341" s="143"/>
      <c r="D341" s="243"/>
      <c r="E341" s="138"/>
      <c r="F341" s="138"/>
      <c r="G341" s="142"/>
    </row>
    <row r="342" spans="1:7" s="141" customFormat="1">
      <c r="A342" s="137"/>
      <c r="B342" s="150" t="s">
        <v>650</v>
      </c>
      <c r="C342" s="143" t="s">
        <v>396</v>
      </c>
      <c r="D342" s="158">
        <v>140</v>
      </c>
      <c r="E342" s="138">
        <f t="shared" ref="E342:E400" si="16">D342</f>
        <v>140</v>
      </c>
      <c r="F342" s="138">
        <f t="shared" ref="F342:F400" si="17">E342-D342</f>
        <v>0</v>
      </c>
      <c r="G342" s="142"/>
    </row>
    <row r="343" spans="1:7" s="141" customFormat="1">
      <c r="A343" s="137"/>
      <c r="B343" s="213" t="s">
        <v>651</v>
      </c>
      <c r="C343" s="143" t="s">
        <v>396</v>
      </c>
      <c r="D343" s="244">
        <v>100</v>
      </c>
      <c r="E343" s="138">
        <f t="shared" si="16"/>
        <v>100</v>
      </c>
      <c r="F343" s="138">
        <f t="shared" si="17"/>
        <v>0</v>
      </c>
      <c r="G343" s="142"/>
    </row>
    <row r="344" spans="1:7" s="141" customFormat="1">
      <c r="A344" s="137"/>
      <c r="B344" s="213" t="s">
        <v>652</v>
      </c>
      <c r="C344" s="143" t="s">
        <v>396</v>
      </c>
      <c r="D344" s="244">
        <v>210</v>
      </c>
      <c r="E344" s="138">
        <f t="shared" si="16"/>
        <v>210</v>
      </c>
      <c r="F344" s="138">
        <f t="shared" si="17"/>
        <v>0</v>
      </c>
      <c r="G344" s="142"/>
    </row>
    <row r="345" spans="1:7" s="141" customFormat="1">
      <c r="A345" s="137"/>
      <c r="B345" s="213" t="s">
        <v>653</v>
      </c>
      <c r="C345" s="143" t="s">
        <v>396</v>
      </c>
      <c r="D345" s="244">
        <v>630</v>
      </c>
      <c r="E345" s="138">
        <f t="shared" si="16"/>
        <v>630</v>
      </c>
      <c r="F345" s="138">
        <f t="shared" si="17"/>
        <v>0</v>
      </c>
      <c r="G345" s="142"/>
    </row>
    <row r="346" spans="1:7" s="141" customFormat="1">
      <c r="A346" s="137"/>
      <c r="B346" s="149" t="s">
        <v>654</v>
      </c>
      <c r="C346" s="143" t="s">
        <v>396</v>
      </c>
      <c r="D346" s="158">
        <v>315</v>
      </c>
      <c r="E346" s="138">
        <f t="shared" si="16"/>
        <v>315</v>
      </c>
      <c r="F346" s="138">
        <f t="shared" si="17"/>
        <v>0</v>
      </c>
      <c r="G346" s="142"/>
    </row>
    <row r="347" spans="1:7" s="141" customFormat="1">
      <c r="A347" s="137"/>
      <c r="B347" s="149" t="s">
        <v>655</v>
      </c>
      <c r="C347" s="143" t="s">
        <v>396</v>
      </c>
      <c r="D347" s="158">
        <v>315</v>
      </c>
      <c r="E347" s="138">
        <f t="shared" si="16"/>
        <v>315</v>
      </c>
      <c r="F347" s="138">
        <f t="shared" si="17"/>
        <v>0</v>
      </c>
      <c r="G347" s="142"/>
    </row>
    <row r="348" spans="1:7" s="141" customFormat="1">
      <c r="A348" s="137"/>
      <c r="B348" s="150" t="s">
        <v>656</v>
      </c>
      <c r="C348" s="143" t="s">
        <v>396</v>
      </c>
      <c r="D348" s="158">
        <v>100</v>
      </c>
      <c r="E348" s="138">
        <f t="shared" si="16"/>
        <v>100</v>
      </c>
      <c r="F348" s="138">
        <f t="shared" si="17"/>
        <v>0</v>
      </c>
      <c r="G348" s="142"/>
    </row>
    <row r="349" spans="1:7" s="141" customFormat="1" ht="13.8">
      <c r="A349" s="137"/>
      <c r="B349" s="212" t="s">
        <v>657</v>
      </c>
      <c r="C349" s="143"/>
      <c r="D349" s="243"/>
      <c r="E349" s="138"/>
      <c r="F349" s="138"/>
      <c r="G349" s="142"/>
    </row>
    <row r="350" spans="1:7" s="141" customFormat="1">
      <c r="A350" s="137"/>
      <c r="B350" s="150" t="s">
        <v>658</v>
      </c>
      <c r="C350" s="143" t="s">
        <v>396</v>
      </c>
      <c r="D350" s="158">
        <v>400</v>
      </c>
      <c r="E350" s="138">
        <f t="shared" si="16"/>
        <v>400</v>
      </c>
      <c r="F350" s="138">
        <f t="shared" si="17"/>
        <v>0</v>
      </c>
      <c r="G350" s="142"/>
    </row>
    <row r="351" spans="1:7" s="141" customFormat="1">
      <c r="A351" s="137"/>
      <c r="B351" s="150" t="s">
        <v>659</v>
      </c>
      <c r="C351" s="143" t="s">
        <v>396</v>
      </c>
      <c r="D351" s="158">
        <v>200</v>
      </c>
      <c r="E351" s="138">
        <f t="shared" si="16"/>
        <v>200</v>
      </c>
      <c r="F351" s="138">
        <f t="shared" si="17"/>
        <v>0</v>
      </c>
      <c r="G351" s="142"/>
    </row>
    <row r="352" spans="1:7" s="141" customFormat="1">
      <c r="A352" s="137"/>
      <c r="B352" s="150" t="s">
        <v>660</v>
      </c>
      <c r="C352" s="143" t="s">
        <v>396</v>
      </c>
      <c r="D352" s="158">
        <v>200</v>
      </c>
      <c r="E352" s="138">
        <f t="shared" si="16"/>
        <v>200</v>
      </c>
      <c r="F352" s="138">
        <f t="shared" si="17"/>
        <v>0</v>
      </c>
      <c r="G352" s="142"/>
    </row>
    <row r="353" spans="1:7" s="141" customFormat="1">
      <c r="A353" s="137"/>
      <c r="B353" s="150" t="s">
        <v>661</v>
      </c>
      <c r="C353" s="143" t="s">
        <v>396</v>
      </c>
      <c r="D353" s="158">
        <v>295</v>
      </c>
      <c r="E353" s="138">
        <f t="shared" si="16"/>
        <v>295</v>
      </c>
      <c r="F353" s="138">
        <f t="shared" si="17"/>
        <v>0</v>
      </c>
      <c r="G353" s="142"/>
    </row>
    <row r="354" spans="1:7" s="141" customFormat="1" ht="13.8">
      <c r="A354" s="137"/>
      <c r="B354" s="211" t="s">
        <v>662</v>
      </c>
      <c r="C354" s="143"/>
      <c r="D354" s="243"/>
      <c r="E354" s="138"/>
      <c r="F354" s="138"/>
      <c r="G354" s="142"/>
    </row>
    <row r="355" spans="1:7" s="141" customFormat="1">
      <c r="A355" s="137"/>
      <c r="B355" s="213" t="s">
        <v>663</v>
      </c>
      <c r="C355" s="143" t="s">
        <v>396</v>
      </c>
      <c r="D355" s="244">
        <v>580</v>
      </c>
      <c r="E355" s="138">
        <f t="shared" si="16"/>
        <v>580</v>
      </c>
      <c r="F355" s="138">
        <f t="shared" si="17"/>
        <v>0</v>
      </c>
      <c r="G355" s="142"/>
    </row>
    <row r="356" spans="1:7" s="141" customFormat="1">
      <c r="A356" s="137"/>
      <c r="B356" s="149" t="s">
        <v>664</v>
      </c>
      <c r="C356" s="143" t="s">
        <v>396</v>
      </c>
      <c r="D356" s="158">
        <v>55</v>
      </c>
      <c r="E356" s="138">
        <f t="shared" si="16"/>
        <v>55</v>
      </c>
      <c r="F356" s="138">
        <f t="shared" si="17"/>
        <v>0</v>
      </c>
      <c r="G356" s="142"/>
    </row>
    <row r="357" spans="1:7" s="141" customFormat="1">
      <c r="A357" s="137"/>
      <c r="B357" s="142" t="s">
        <v>665</v>
      </c>
      <c r="C357" s="143" t="s">
        <v>396</v>
      </c>
      <c r="D357" s="158">
        <v>140</v>
      </c>
      <c r="E357" s="138">
        <f t="shared" si="16"/>
        <v>140</v>
      </c>
      <c r="F357" s="138">
        <f t="shared" si="17"/>
        <v>0</v>
      </c>
      <c r="G357" s="142"/>
    </row>
    <row r="358" spans="1:7" s="141" customFormat="1">
      <c r="A358" s="137"/>
      <c r="B358" s="142" t="s">
        <v>666</v>
      </c>
      <c r="C358" s="143" t="s">
        <v>396</v>
      </c>
      <c r="D358" s="158">
        <v>195</v>
      </c>
      <c r="E358" s="138">
        <f t="shared" si="16"/>
        <v>195</v>
      </c>
      <c r="F358" s="138">
        <f t="shared" si="17"/>
        <v>0</v>
      </c>
      <c r="G358" s="142"/>
    </row>
    <row r="359" spans="1:7" s="141" customFormat="1" ht="26.4">
      <c r="A359" s="137"/>
      <c r="B359" s="142" t="s">
        <v>667</v>
      </c>
      <c r="C359" s="143" t="s">
        <v>396</v>
      </c>
      <c r="D359" s="158">
        <v>105</v>
      </c>
      <c r="E359" s="138">
        <f t="shared" si="16"/>
        <v>105</v>
      </c>
      <c r="F359" s="138">
        <f t="shared" si="17"/>
        <v>0</v>
      </c>
      <c r="G359" s="142"/>
    </row>
    <row r="360" spans="1:7" s="141" customFormat="1">
      <c r="A360" s="137"/>
      <c r="B360" s="150" t="s">
        <v>668</v>
      </c>
      <c r="C360" s="143" t="s">
        <v>396</v>
      </c>
      <c r="D360" s="158">
        <v>415</v>
      </c>
      <c r="E360" s="138">
        <f t="shared" si="16"/>
        <v>415</v>
      </c>
      <c r="F360" s="138">
        <f t="shared" si="17"/>
        <v>0</v>
      </c>
      <c r="G360" s="142"/>
    </row>
    <row r="361" spans="1:7" s="141" customFormat="1">
      <c r="A361" s="137"/>
      <c r="B361" s="150" t="s">
        <v>669</v>
      </c>
      <c r="C361" s="143" t="s">
        <v>396</v>
      </c>
      <c r="D361" s="158">
        <v>270</v>
      </c>
      <c r="E361" s="138">
        <f t="shared" si="16"/>
        <v>270</v>
      </c>
      <c r="F361" s="138">
        <f t="shared" si="17"/>
        <v>0</v>
      </c>
      <c r="G361" s="142"/>
    </row>
    <row r="362" spans="1:7" s="141" customFormat="1" ht="13.8">
      <c r="A362" s="137"/>
      <c r="B362" s="211" t="s">
        <v>670</v>
      </c>
      <c r="C362" s="143"/>
      <c r="D362" s="243"/>
      <c r="E362" s="138"/>
      <c r="F362" s="138"/>
      <c r="G362" s="142"/>
    </row>
    <row r="363" spans="1:7" s="141" customFormat="1">
      <c r="A363" s="137"/>
      <c r="B363" s="150" t="s">
        <v>671</v>
      </c>
      <c r="C363" s="143" t="s">
        <v>396</v>
      </c>
      <c r="D363" s="158">
        <v>465</v>
      </c>
      <c r="E363" s="138">
        <f t="shared" si="16"/>
        <v>465</v>
      </c>
      <c r="F363" s="138">
        <f t="shared" si="17"/>
        <v>0</v>
      </c>
      <c r="G363" s="142"/>
    </row>
    <row r="364" spans="1:7" s="141" customFormat="1">
      <c r="A364" s="137"/>
      <c r="B364" s="145" t="s">
        <v>672</v>
      </c>
      <c r="C364" s="143" t="s">
        <v>396</v>
      </c>
      <c r="D364" s="245">
        <v>145</v>
      </c>
      <c r="E364" s="138">
        <f t="shared" si="16"/>
        <v>145</v>
      </c>
      <c r="F364" s="138">
        <f t="shared" si="17"/>
        <v>0</v>
      </c>
      <c r="G364" s="142"/>
    </row>
    <row r="365" spans="1:7" s="141" customFormat="1">
      <c r="A365" s="137"/>
      <c r="B365" s="145" t="s">
        <v>673</v>
      </c>
      <c r="C365" s="143" t="s">
        <v>396</v>
      </c>
      <c r="D365" s="245">
        <v>225</v>
      </c>
      <c r="E365" s="138">
        <f t="shared" si="16"/>
        <v>225</v>
      </c>
      <c r="F365" s="138">
        <f t="shared" si="17"/>
        <v>0</v>
      </c>
      <c r="G365" s="142"/>
    </row>
    <row r="366" spans="1:7" s="141" customFormat="1">
      <c r="A366" s="137"/>
      <c r="B366" s="162" t="s">
        <v>674</v>
      </c>
      <c r="C366" s="143" t="s">
        <v>396</v>
      </c>
      <c r="D366" s="242">
        <v>465</v>
      </c>
      <c r="E366" s="138">
        <f t="shared" si="16"/>
        <v>465</v>
      </c>
      <c r="F366" s="138">
        <f t="shared" si="17"/>
        <v>0</v>
      </c>
      <c r="G366" s="142"/>
    </row>
    <row r="367" spans="1:7" s="141" customFormat="1" ht="13.8">
      <c r="A367" s="137"/>
      <c r="B367" s="212" t="s">
        <v>709</v>
      </c>
      <c r="C367" s="143"/>
      <c r="D367" s="243"/>
      <c r="E367" s="138"/>
      <c r="F367" s="138"/>
      <c r="G367" s="142"/>
    </row>
    <row r="368" spans="1:7" s="141" customFormat="1">
      <c r="A368" s="137"/>
      <c r="B368" s="213" t="s">
        <v>675</v>
      </c>
      <c r="C368" s="143" t="s">
        <v>396</v>
      </c>
      <c r="D368" s="244">
        <v>75</v>
      </c>
      <c r="E368" s="138">
        <f t="shared" si="16"/>
        <v>75</v>
      </c>
      <c r="F368" s="138">
        <f t="shared" si="17"/>
        <v>0</v>
      </c>
      <c r="G368" s="142"/>
    </row>
    <row r="369" spans="1:7" s="141" customFormat="1">
      <c r="A369" s="137"/>
      <c r="B369" s="213" t="s">
        <v>676</v>
      </c>
      <c r="C369" s="143" t="s">
        <v>396</v>
      </c>
      <c r="D369" s="244">
        <v>520</v>
      </c>
      <c r="E369" s="138">
        <f t="shared" si="16"/>
        <v>520</v>
      </c>
      <c r="F369" s="138">
        <f t="shared" si="17"/>
        <v>0</v>
      </c>
      <c r="G369" s="142"/>
    </row>
    <row r="370" spans="1:7" s="141" customFormat="1">
      <c r="A370" s="137"/>
      <c r="B370" s="150" t="s">
        <v>677</v>
      </c>
      <c r="C370" s="143" t="s">
        <v>396</v>
      </c>
      <c r="D370" s="158">
        <v>50</v>
      </c>
      <c r="E370" s="138">
        <f t="shared" si="16"/>
        <v>50</v>
      </c>
      <c r="F370" s="138">
        <f t="shared" si="17"/>
        <v>0</v>
      </c>
      <c r="G370" s="142"/>
    </row>
    <row r="371" spans="1:7" s="141" customFormat="1">
      <c r="A371" s="137"/>
      <c r="B371" s="149" t="s">
        <v>678</v>
      </c>
      <c r="C371" s="143" t="s">
        <v>396</v>
      </c>
      <c r="D371" s="158">
        <v>50</v>
      </c>
      <c r="E371" s="138">
        <f t="shared" si="16"/>
        <v>50</v>
      </c>
      <c r="F371" s="138">
        <f t="shared" si="17"/>
        <v>0</v>
      </c>
      <c r="G371" s="142"/>
    </row>
    <row r="372" spans="1:7" s="141" customFormat="1">
      <c r="A372" s="137"/>
      <c r="B372" s="142" t="s">
        <v>679</v>
      </c>
      <c r="C372" s="143" t="s">
        <v>396</v>
      </c>
      <c r="D372" s="158">
        <v>195</v>
      </c>
      <c r="E372" s="138">
        <f t="shared" si="16"/>
        <v>195</v>
      </c>
      <c r="F372" s="138">
        <f t="shared" si="17"/>
        <v>0</v>
      </c>
      <c r="G372" s="142"/>
    </row>
    <row r="373" spans="1:7" s="141" customFormat="1">
      <c r="A373" s="137"/>
      <c r="B373" s="142" t="s">
        <v>680</v>
      </c>
      <c r="C373" s="143" t="s">
        <v>396</v>
      </c>
      <c r="D373" s="158">
        <v>195</v>
      </c>
      <c r="E373" s="138">
        <f t="shared" si="16"/>
        <v>195</v>
      </c>
      <c r="F373" s="138">
        <f t="shared" si="17"/>
        <v>0</v>
      </c>
      <c r="G373" s="142"/>
    </row>
    <row r="374" spans="1:7" s="141" customFormat="1">
      <c r="A374" s="137"/>
      <c r="B374" s="150" t="s">
        <v>681</v>
      </c>
      <c r="C374" s="143" t="s">
        <v>396</v>
      </c>
      <c r="D374" s="158">
        <v>300</v>
      </c>
      <c r="E374" s="138">
        <f t="shared" si="16"/>
        <v>300</v>
      </c>
      <c r="F374" s="138">
        <f t="shared" si="17"/>
        <v>0</v>
      </c>
      <c r="G374" s="142"/>
    </row>
    <row r="375" spans="1:7" s="141" customFormat="1">
      <c r="A375" s="137"/>
      <c r="B375" s="149" t="s">
        <v>682</v>
      </c>
      <c r="C375" s="143" t="s">
        <v>396</v>
      </c>
      <c r="D375" s="158">
        <v>85</v>
      </c>
      <c r="E375" s="138">
        <f t="shared" si="16"/>
        <v>85</v>
      </c>
      <c r="F375" s="138">
        <f t="shared" si="17"/>
        <v>0</v>
      </c>
      <c r="G375" s="142"/>
    </row>
    <row r="376" spans="1:7" s="141" customFormat="1">
      <c r="A376" s="137"/>
      <c r="B376" s="142" t="s">
        <v>683</v>
      </c>
      <c r="C376" s="143" t="s">
        <v>396</v>
      </c>
      <c r="D376" s="158">
        <v>195</v>
      </c>
      <c r="E376" s="138">
        <f t="shared" si="16"/>
        <v>195</v>
      </c>
      <c r="F376" s="138">
        <f t="shared" si="17"/>
        <v>0</v>
      </c>
      <c r="G376" s="142"/>
    </row>
    <row r="377" spans="1:7" s="141" customFormat="1" ht="26.4">
      <c r="A377" s="137"/>
      <c r="B377" s="142" t="s">
        <v>684</v>
      </c>
      <c r="C377" s="143" t="s">
        <v>396</v>
      </c>
      <c r="D377" s="158">
        <v>195</v>
      </c>
      <c r="E377" s="138">
        <f t="shared" si="16"/>
        <v>195</v>
      </c>
      <c r="F377" s="138">
        <f t="shared" si="17"/>
        <v>0</v>
      </c>
      <c r="G377" s="142"/>
    </row>
    <row r="378" spans="1:7" s="141" customFormat="1">
      <c r="A378" s="137"/>
      <c r="B378" s="149" t="s">
        <v>685</v>
      </c>
      <c r="C378" s="143" t="s">
        <v>396</v>
      </c>
      <c r="D378" s="158">
        <v>505</v>
      </c>
      <c r="E378" s="138">
        <f t="shared" si="16"/>
        <v>505</v>
      </c>
      <c r="F378" s="138">
        <f t="shared" si="17"/>
        <v>0</v>
      </c>
      <c r="G378" s="142"/>
    </row>
    <row r="379" spans="1:7" s="141" customFormat="1">
      <c r="A379" s="137"/>
      <c r="B379" s="150" t="s">
        <v>686</v>
      </c>
      <c r="C379" s="143" t="s">
        <v>396</v>
      </c>
      <c r="D379" s="158">
        <v>195</v>
      </c>
      <c r="E379" s="138">
        <f t="shared" si="16"/>
        <v>195</v>
      </c>
      <c r="F379" s="138">
        <f t="shared" si="17"/>
        <v>0</v>
      </c>
      <c r="G379" s="142"/>
    </row>
    <row r="380" spans="1:7" s="141" customFormat="1">
      <c r="A380" s="137"/>
      <c r="B380" s="150" t="s">
        <v>687</v>
      </c>
      <c r="C380" s="143" t="s">
        <v>396</v>
      </c>
      <c r="D380" s="158">
        <v>215</v>
      </c>
      <c r="E380" s="138">
        <f t="shared" si="16"/>
        <v>215</v>
      </c>
      <c r="F380" s="138">
        <f t="shared" si="17"/>
        <v>0</v>
      </c>
      <c r="G380" s="142"/>
    </row>
    <row r="381" spans="1:7" s="141" customFormat="1">
      <c r="A381" s="137"/>
      <c r="B381" s="150" t="s">
        <v>688</v>
      </c>
      <c r="C381" s="143" t="s">
        <v>396</v>
      </c>
      <c r="D381" s="158">
        <v>90</v>
      </c>
      <c r="E381" s="138">
        <f t="shared" si="16"/>
        <v>90</v>
      </c>
      <c r="F381" s="138">
        <f t="shared" si="17"/>
        <v>0</v>
      </c>
      <c r="G381" s="142"/>
    </row>
    <row r="382" spans="1:7" s="141" customFormat="1">
      <c r="A382" s="137"/>
      <c r="B382" s="150" t="s">
        <v>689</v>
      </c>
      <c r="C382" s="143" t="s">
        <v>396</v>
      </c>
      <c r="D382" s="158">
        <v>150</v>
      </c>
      <c r="E382" s="138">
        <f t="shared" si="16"/>
        <v>150</v>
      </c>
      <c r="F382" s="138">
        <f t="shared" si="17"/>
        <v>0</v>
      </c>
      <c r="G382" s="142"/>
    </row>
    <row r="383" spans="1:7" s="141" customFormat="1">
      <c r="A383" s="137"/>
      <c r="B383" s="150" t="s">
        <v>690</v>
      </c>
      <c r="C383" s="143" t="s">
        <v>396</v>
      </c>
      <c r="D383" s="158">
        <v>390</v>
      </c>
      <c r="E383" s="138">
        <f t="shared" si="16"/>
        <v>390</v>
      </c>
      <c r="F383" s="138">
        <f t="shared" si="17"/>
        <v>0</v>
      </c>
      <c r="G383" s="142"/>
    </row>
    <row r="384" spans="1:7" s="141" customFormat="1">
      <c r="A384" s="137"/>
      <c r="B384" s="150" t="s">
        <v>691</v>
      </c>
      <c r="C384" s="143" t="s">
        <v>396</v>
      </c>
      <c r="D384" s="158">
        <v>195</v>
      </c>
      <c r="E384" s="138">
        <f t="shared" si="16"/>
        <v>195</v>
      </c>
      <c r="F384" s="138">
        <f t="shared" si="17"/>
        <v>0</v>
      </c>
      <c r="G384" s="142"/>
    </row>
    <row r="385" spans="1:7" s="141" customFormat="1">
      <c r="A385" s="137"/>
      <c r="B385" s="150" t="s">
        <v>692</v>
      </c>
      <c r="C385" s="143" t="s">
        <v>396</v>
      </c>
      <c r="D385" s="158">
        <v>90</v>
      </c>
      <c r="E385" s="138">
        <f t="shared" si="16"/>
        <v>90</v>
      </c>
      <c r="F385" s="138">
        <f t="shared" si="17"/>
        <v>0</v>
      </c>
      <c r="G385" s="142"/>
    </row>
    <row r="386" spans="1:7" s="141" customFormat="1">
      <c r="A386" s="137"/>
      <c r="B386" s="150" t="s">
        <v>693</v>
      </c>
      <c r="C386" s="143" t="s">
        <v>396</v>
      </c>
      <c r="D386" s="158">
        <v>195</v>
      </c>
      <c r="E386" s="138">
        <f t="shared" si="16"/>
        <v>195</v>
      </c>
      <c r="F386" s="138">
        <f t="shared" si="17"/>
        <v>0</v>
      </c>
      <c r="G386" s="142"/>
    </row>
    <row r="387" spans="1:7" s="141" customFormat="1">
      <c r="A387" s="137"/>
      <c r="B387" s="150" t="s">
        <v>694</v>
      </c>
      <c r="C387" s="143" t="s">
        <v>396</v>
      </c>
      <c r="D387" s="158">
        <v>204</v>
      </c>
      <c r="E387" s="138">
        <f t="shared" si="16"/>
        <v>204</v>
      </c>
      <c r="F387" s="138">
        <f t="shared" si="17"/>
        <v>0</v>
      </c>
      <c r="G387" s="142"/>
    </row>
    <row r="388" spans="1:7" s="141" customFormat="1">
      <c r="A388" s="137"/>
      <c r="B388" s="150" t="s">
        <v>695</v>
      </c>
      <c r="C388" s="143" t="s">
        <v>396</v>
      </c>
      <c r="D388" s="158">
        <v>195</v>
      </c>
      <c r="E388" s="138">
        <f t="shared" si="16"/>
        <v>195</v>
      </c>
      <c r="F388" s="138">
        <f t="shared" si="17"/>
        <v>0</v>
      </c>
      <c r="G388" s="142"/>
    </row>
    <row r="389" spans="1:7" s="141" customFormat="1">
      <c r="A389" s="137"/>
      <c r="B389" s="142" t="s">
        <v>696</v>
      </c>
      <c r="C389" s="143" t="s">
        <v>396</v>
      </c>
      <c r="D389" s="158">
        <v>195</v>
      </c>
      <c r="E389" s="138">
        <f t="shared" si="16"/>
        <v>195</v>
      </c>
      <c r="F389" s="138">
        <f t="shared" si="17"/>
        <v>0</v>
      </c>
      <c r="G389" s="142"/>
    </row>
    <row r="390" spans="1:7" s="141" customFormat="1">
      <c r="A390" s="137"/>
      <c r="B390" s="150" t="s">
        <v>697</v>
      </c>
      <c r="C390" s="143" t="s">
        <v>396</v>
      </c>
      <c r="D390" s="158">
        <v>205</v>
      </c>
      <c r="E390" s="138">
        <f t="shared" si="16"/>
        <v>205</v>
      </c>
      <c r="F390" s="138">
        <f t="shared" si="17"/>
        <v>0</v>
      </c>
      <c r="G390" s="142"/>
    </row>
    <row r="391" spans="1:7" s="141" customFormat="1">
      <c r="A391" s="137"/>
      <c r="B391" s="142" t="s">
        <v>698</v>
      </c>
      <c r="C391" s="143" t="s">
        <v>396</v>
      </c>
      <c r="D391" s="158">
        <v>350</v>
      </c>
      <c r="E391" s="138">
        <f t="shared" si="16"/>
        <v>350</v>
      </c>
      <c r="F391" s="138">
        <f t="shared" si="17"/>
        <v>0</v>
      </c>
      <c r="G391" s="142"/>
    </row>
    <row r="392" spans="1:7" s="141" customFormat="1">
      <c r="A392" s="137"/>
      <c r="B392" s="142" t="s">
        <v>699</v>
      </c>
      <c r="C392" s="143" t="s">
        <v>396</v>
      </c>
      <c r="D392" s="158">
        <v>195</v>
      </c>
      <c r="E392" s="138">
        <f t="shared" si="16"/>
        <v>195</v>
      </c>
      <c r="F392" s="138">
        <f t="shared" si="17"/>
        <v>0</v>
      </c>
      <c r="G392" s="142"/>
    </row>
    <row r="393" spans="1:7" s="141" customFormat="1" ht="26.4">
      <c r="A393" s="137"/>
      <c r="B393" s="142" t="s">
        <v>700</v>
      </c>
      <c r="C393" s="143" t="s">
        <v>396</v>
      </c>
      <c r="D393" s="158">
        <v>195</v>
      </c>
      <c r="E393" s="138">
        <f t="shared" si="16"/>
        <v>195</v>
      </c>
      <c r="F393" s="138">
        <f t="shared" si="17"/>
        <v>0</v>
      </c>
      <c r="G393" s="142"/>
    </row>
    <row r="394" spans="1:7" s="141" customFormat="1" ht="26.4">
      <c r="A394" s="137"/>
      <c r="B394" s="142" t="s">
        <v>701</v>
      </c>
      <c r="C394" s="143" t="s">
        <v>396</v>
      </c>
      <c r="D394" s="158">
        <v>295</v>
      </c>
      <c r="E394" s="138">
        <f t="shared" si="16"/>
        <v>295</v>
      </c>
      <c r="F394" s="138">
        <f t="shared" si="17"/>
        <v>0</v>
      </c>
      <c r="G394" s="142"/>
    </row>
    <row r="395" spans="1:7" s="141" customFormat="1">
      <c r="A395" s="137"/>
      <c r="B395" s="150" t="s">
        <v>702</v>
      </c>
      <c r="C395" s="143" t="s">
        <v>396</v>
      </c>
      <c r="D395" s="158">
        <v>420</v>
      </c>
      <c r="E395" s="138">
        <f t="shared" si="16"/>
        <v>420</v>
      </c>
      <c r="F395" s="138">
        <f t="shared" si="17"/>
        <v>0</v>
      </c>
      <c r="G395" s="142"/>
    </row>
    <row r="396" spans="1:7" s="141" customFormat="1">
      <c r="A396" s="137"/>
      <c r="B396" s="149" t="s">
        <v>703</v>
      </c>
      <c r="C396" s="143" t="s">
        <v>396</v>
      </c>
      <c r="D396" s="158">
        <v>400</v>
      </c>
      <c r="E396" s="138">
        <f t="shared" si="16"/>
        <v>400</v>
      </c>
      <c r="F396" s="138">
        <f t="shared" si="17"/>
        <v>0</v>
      </c>
      <c r="G396" s="142"/>
    </row>
    <row r="397" spans="1:7" s="141" customFormat="1">
      <c r="A397" s="137"/>
      <c r="B397" s="150" t="s">
        <v>704</v>
      </c>
      <c r="C397" s="143" t="s">
        <v>396</v>
      </c>
      <c r="D397" s="158">
        <v>390</v>
      </c>
      <c r="E397" s="138">
        <f t="shared" si="16"/>
        <v>390</v>
      </c>
      <c r="F397" s="138">
        <f t="shared" si="17"/>
        <v>0</v>
      </c>
      <c r="G397" s="142"/>
    </row>
    <row r="398" spans="1:7" s="141" customFormat="1">
      <c r="A398" s="137"/>
      <c r="B398" s="150" t="s">
        <v>705</v>
      </c>
      <c r="C398" s="143" t="s">
        <v>396</v>
      </c>
      <c r="D398" s="158">
        <v>390</v>
      </c>
      <c r="E398" s="138">
        <f t="shared" si="16"/>
        <v>390</v>
      </c>
      <c r="F398" s="138">
        <f t="shared" si="17"/>
        <v>0</v>
      </c>
      <c r="G398" s="142"/>
    </row>
    <row r="399" spans="1:7" s="141" customFormat="1">
      <c r="A399" s="137"/>
      <c r="B399" s="150" t="s">
        <v>706</v>
      </c>
      <c r="C399" s="143" t="s">
        <v>396</v>
      </c>
      <c r="D399" s="158">
        <v>295</v>
      </c>
      <c r="E399" s="138">
        <f t="shared" si="16"/>
        <v>295</v>
      </c>
      <c r="F399" s="138">
        <f t="shared" si="17"/>
        <v>0</v>
      </c>
      <c r="G399" s="142"/>
    </row>
    <row r="400" spans="1:7" s="141" customFormat="1">
      <c r="A400" s="137"/>
      <c r="B400" s="150" t="s">
        <v>707</v>
      </c>
      <c r="C400" s="143" t="s">
        <v>396</v>
      </c>
      <c r="D400" s="158">
        <v>560</v>
      </c>
      <c r="E400" s="138">
        <f t="shared" si="16"/>
        <v>560</v>
      </c>
      <c r="F400" s="138">
        <f t="shared" si="17"/>
        <v>0</v>
      </c>
      <c r="G400" s="142"/>
    </row>
    <row r="401" spans="1:7" s="141" customFormat="1" ht="26.4">
      <c r="A401" s="137"/>
      <c r="B401" s="162" t="s">
        <v>710</v>
      </c>
      <c r="C401" s="143" t="s">
        <v>396</v>
      </c>
      <c r="D401" s="138"/>
      <c r="E401" s="158">
        <v>381</v>
      </c>
      <c r="F401" s="138">
        <v>100</v>
      </c>
      <c r="G401" s="142" t="s">
        <v>726</v>
      </c>
    </row>
    <row r="402" spans="1:7" s="141" customFormat="1" ht="26.4">
      <c r="A402" s="137"/>
      <c r="B402" s="162" t="s">
        <v>711</v>
      </c>
      <c r="C402" s="143" t="s">
        <v>396</v>
      </c>
      <c r="D402" s="138"/>
      <c r="E402" s="158">
        <v>381</v>
      </c>
      <c r="F402" s="138">
        <v>100</v>
      </c>
      <c r="G402" s="142" t="s">
        <v>726</v>
      </c>
    </row>
    <row r="403" spans="1:7" s="141" customFormat="1" ht="26.4">
      <c r="A403" s="137"/>
      <c r="B403" s="162" t="s">
        <v>712</v>
      </c>
      <c r="C403" s="143" t="s">
        <v>396</v>
      </c>
      <c r="D403" s="138"/>
      <c r="E403" s="242">
        <v>371</v>
      </c>
      <c r="F403" s="138">
        <v>100</v>
      </c>
      <c r="G403" s="142" t="s">
        <v>726</v>
      </c>
    </row>
    <row r="404" spans="1:7" s="141" customFormat="1" ht="26.4">
      <c r="A404" s="137"/>
      <c r="B404" s="162" t="s">
        <v>713</v>
      </c>
      <c r="C404" s="143" t="s">
        <v>396</v>
      </c>
      <c r="D404" s="138"/>
      <c r="E404" s="242">
        <v>361</v>
      </c>
      <c r="F404" s="138">
        <v>100</v>
      </c>
      <c r="G404" s="142" t="s">
        <v>726</v>
      </c>
    </row>
    <row r="405" spans="1:7" s="141" customFormat="1" ht="26.4">
      <c r="A405" s="137"/>
      <c r="B405" s="162" t="s">
        <v>714</v>
      </c>
      <c r="C405" s="143" t="s">
        <v>396</v>
      </c>
      <c r="D405" s="138"/>
      <c r="E405" s="242">
        <v>351</v>
      </c>
      <c r="F405" s="138">
        <v>100</v>
      </c>
      <c r="G405" s="142" t="s">
        <v>726</v>
      </c>
    </row>
    <row r="406" spans="1:7" s="141" customFormat="1" ht="26.4">
      <c r="A406" s="137"/>
      <c r="B406" s="162" t="s">
        <v>715</v>
      </c>
      <c r="C406" s="143" t="s">
        <v>396</v>
      </c>
      <c r="D406" s="138"/>
      <c r="E406" s="242">
        <v>351</v>
      </c>
      <c r="F406" s="138">
        <v>100</v>
      </c>
      <c r="G406" s="142" t="s">
        <v>726</v>
      </c>
    </row>
    <row r="407" spans="1:7" s="141" customFormat="1" ht="26.4">
      <c r="A407" s="137"/>
      <c r="B407" s="162" t="s">
        <v>716</v>
      </c>
      <c r="C407" s="143" t="s">
        <v>396</v>
      </c>
      <c r="D407" s="138"/>
      <c r="E407" s="242">
        <v>361</v>
      </c>
      <c r="F407" s="138">
        <v>100</v>
      </c>
      <c r="G407" s="142" t="s">
        <v>726</v>
      </c>
    </row>
    <row r="408" spans="1:7" s="141" customFormat="1" ht="26.4">
      <c r="A408" s="137"/>
      <c r="B408" s="162" t="s">
        <v>717</v>
      </c>
      <c r="C408" s="143" t="s">
        <v>396</v>
      </c>
      <c r="D408" s="138"/>
      <c r="E408" s="242">
        <v>361</v>
      </c>
      <c r="F408" s="138">
        <v>100</v>
      </c>
      <c r="G408" s="142" t="s">
        <v>726</v>
      </c>
    </row>
    <row r="409" spans="1:7" s="141" customFormat="1" ht="26.4">
      <c r="A409" s="137"/>
      <c r="B409" s="162" t="s">
        <v>718</v>
      </c>
      <c r="C409" s="143" t="s">
        <v>396</v>
      </c>
      <c r="D409" s="138"/>
      <c r="E409" s="242">
        <v>361</v>
      </c>
      <c r="F409" s="138">
        <v>100</v>
      </c>
      <c r="G409" s="142" t="s">
        <v>726</v>
      </c>
    </row>
    <row r="410" spans="1:7" s="141" customFormat="1" ht="26.4">
      <c r="A410" s="137"/>
      <c r="B410" s="162" t="s">
        <v>719</v>
      </c>
      <c r="C410" s="143" t="s">
        <v>396</v>
      </c>
      <c r="D410" s="138"/>
      <c r="E410" s="242">
        <v>361</v>
      </c>
      <c r="F410" s="138">
        <v>100</v>
      </c>
      <c r="G410" s="142" t="s">
        <v>726</v>
      </c>
    </row>
    <row r="411" spans="1:7" s="141" customFormat="1" ht="26.4">
      <c r="A411" s="137"/>
      <c r="B411" s="162" t="s">
        <v>720</v>
      </c>
      <c r="C411" s="143" t="s">
        <v>396</v>
      </c>
      <c r="D411" s="138"/>
      <c r="E411" s="242">
        <v>361</v>
      </c>
      <c r="F411" s="138">
        <v>100</v>
      </c>
      <c r="G411" s="142" t="s">
        <v>726</v>
      </c>
    </row>
    <row r="412" spans="1:7" s="141" customFormat="1" ht="26.4">
      <c r="A412" s="137"/>
      <c r="B412" s="162" t="s">
        <v>721</v>
      </c>
      <c r="C412" s="143" t="s">
        <v>396</v>
      </c>
      <c r="D412" s="138"/>
      <c r="E412" s="242">
        <v>361</v>
      </c>
      <c r="F412" s="138">
        <v>100</v>
      </c>
      <c r="G412" s="142" t="s">
        <v>726</v>
      </c>
    </row>
    <row r="413" spans="1:7" s="141" customFormat="1" ht="26.4">
      <c r="A413" s="137"/>
      <c r="B413" s="162" t="s">
        <v>722</v>
      </c>
      <c r="C413" s="143" t="s">
        <v>396</v>
      </c>
      <c r="D413" s="138"/>
      <c r="E413" s="242">
        <v>361</v>
      </c>
      <c r="F413" s="138">
        <v>100</v>
      </c>
      <c r="G413" s="142" t="s">
        <v>726</v>
      </c>
    </row>
    <row r="414" spans="1:7" s="141" customFormat="1" ht="26.4">
      <c r="A414" s="137"/>
      <c r="B414" s="162" t="s">
        <v>723</v>
      </c>
      <c r="C414" s="143" t="s">
        <v>396</v>
      </c>
      <c r="D414" s="138"/>
      <c r="E414" s="242">
        <v>692</v>
      </c>
      <c r="F414" s="138">
        <v>100</v>
      </c>
      <c r="G414" s="142" t="s">
        <v>726</v>
      </c>
    </row>
    <row r="415" spans="1:7" s="141" customFormat="1" ht="26.4">
      <c r="A415" s="137"/>
      <c r="B415" s="162" t="s">
        <v>724</v>
      </c>
      <c r="C415" s="143" t="s">
        <v>396</v>
      </c>
      <c r="D415" s="138"/>
      <c r="E415" s="242">
        <v>757</v>
      </c>
      <c r="F415" s="138">
        <v>100</v>
      </c>
      <c r="G415" s="142" t="s">
        <v>726</v>
      </c>
    </row>
    <row r="416" spans="1:7" s="141" customFormat="1" ht="26.4">
      <c r="A416" s="137"/>
      <c r="B416" s="162" t="s">
        <v>725</v>
      </c>
      <c r="C416" s="143" t="s">
        <v>396</v>
      </c>
      <c r="D416" s="138"/>
      <c r="E416" s="242">
        <v>304</v>
      </c>
      <c r="F416" s="138">
        <v>100</v>
      </c>
      <c r="G416" s="142" t="s">
        <v>726</v>
      </c>
    </row>
  </sheetData>
  <mergeCells count="3">
    <mergeCell ref="B1:G1"/>
    <mergeCell ref="B3:G3"/>
    <mergeCell ref="B2:G2"/>
  </mergeCells>
  <phoneticPr fontId="6" type="noConversion"/>
  <pageMargins left="0" right="0" top="0" bottom="0" header="0.51181102362204722" footer="0.51181102362204722"/>
  <pageSetup paperSize="9" scale="6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I26"/>
  <sheetViews>
    <sheetView topLeftCell="C1" zoomScale="84" zoomScaleNormal="84" zoomScaleSheetLayoutView="90" workbookViewId="0">
      <selection activeCell="B30" sqref="B30"/>
    </sheetView>
  </sheetViews>
  <sheetFormatPr defaultColWidth="18.6640625" defaultRowHeight="13.8"/>
  <cols>
    <col min="1" max="1" width="6.33203125" style="7" customWidth="1"/>
    <col min="2" max="2" width="47.5546875" style="7" customWidth="1"/>
    <col min="3" max="16384" width="18.6640625" style="7"/>
  </cols>
  <sheetData>
    <row r="1" spans="1:9">
      <c r="A1" s="13"/>
      <c r="B1" s="300" t="s">
        <v>20</v>
      </c>
      <c r="C1" s="300"/>
      <c r="D1" s="300"/>
      <c r="E1" s="300"/>
      <c r="F1" s="300"/>
      <c r="G1" s="300"/>
      <c r="H1" s="301"/>
    </row>
    <row r="2" spans="1:9">
      <c r="A2" s="14"/>
      <c r="B2" s="302" t="s">
        <v>175</v>
      </c>
      <c r="C2" s="302"/>
      <c r="D2" s="302"/>
      <c r="E2" s="302"/>
      <c r="F2" s="302"/>
      <c r="G2" s="302"/>
      <c r="H2" s="303"/>
    </row>
    <row r="3" spans="1:9">
      <c r="A3" s="396" t="s">
        <v>0</v>
      </c>
      <c r="B3" s="360" t="s">
        <v>1</v>
      </c>
      <c r="C3" s="360"/>
      <c r="D3" s="360"/>
      <c r="E3" s="360"/>
      <c r="F3" s="360" t="s">
        <v>176</v>
      </c>
      <c r="G3" s="360" t="s">
        <v>2</v>
      </c>
      <c r="H3" s="360"/>
    </row>
    <row r="4" spans="1:9" ht="32.25" customHeight="1">
      <c r="A4" s="428"/>
      <c r="B4" s="360"/>
      <c r="C4" s="360"/>
      <c r="D4" s="360"/>
      <c r="E4" s="360"/>
      <c r="F4" s="360"/>
      <c r="G4" s="4" t="s">
        <v>39</v>
      </c>
      <c r="H4" s="4" t="s">
        <v>40</v>
      </c>
    </row>
    <row r="5" spans="1:9" ht="30" customHeight="1">
      <c r="A5" s="10" t="s">
        <v>4</v>
      </c>
      <c r="B5" s="307" t="s">
        <v>21</v>
      </c>
      <c r="C5" s="307"/>
      <c r="D5" s="307"/>
      <c r="E5" s="307"/>
      <c r="F5" s="75" t="s">
        <v>396</v>
      </c>
      <c r="G5" s="225">
        <v>49294429.700000003</v>
      </c>
      <c r="H5" s="225">
        <v>48355463.539999999</v>
      </c>
      <c r="I5" s="56"/>
    </row>
    <row r="6" spans="1:9" ht="30" customHeight="1">
      <c r="A6" s="10" t="s">
        <v>5</v>
      </c>
      <c r="B6" s="307" t="s">
        <v>26</v>
      </c>
      <c r="C6" s="307"/>
      <c r="D6" s="307"/>
      <c r="E6" s="307"/>
      <c r="F6" s="75" t="s">
        <v>396</v>
      </c>
      <c r="G6" s="225">
        <v>401424.28</v>
      </c>
      <c r="H6" s="225">
        <v>393777.9</v>
      </c>
    </row>
    <row r="7" spans="1:9" ht="30" customHeight="1">
      <c r="A7" s="10" t="s">
        <v>7</v>
      </c>
      <c r="B7" s="306" t="s">
        <v>27</v>
      </c>
      <c r="C7" s="307"/>
      <c r="D7" s="307"/>
      <c r="E7" s="307"/>
      <c r="F7" s="75" t="s">
        <v>396</v>
      </c>
      <c r="G7" s="225">
        <v>928551.53</v>
      </c>
      <c r="H7" s="225">
        <v>910864.37</v>
      </c>
    </row>
    <row r="8" spans="1:9" ht="30" customHeight="1">
      <c r="A8" s="10" t="s">
        <v>8</v>
      </c>
      <c r="B8" s="306" t="s">
        <v>28</v>
      </c>
      <c r="C8" s="307"/>
      <c r="D8" s="307"/>
      <c r="E8" s="307"/>
      <c r="F8" s="75" t="s">
        <v>396</v>
      </c>
      <c r="G8" s="225">
        <v>110242686.58</v>
      </c>
      <c r="H8" s="225">
        <v>92605644.5</v>
      </c>
    </row>
    <row r="9" spans="1:9" ht="30" customHeight="1">
      <c r="A9" s="10" t="s">
        <v>9</v>
      </c>
      <c r="B9" s="306" t="s">
        <v>29</v>
      </c>
      <c r="C9" s="307"/>
      <c r="D9" s="307"/>
      <c r="E9" s="307"/>
      <c r="F9" s="75" t="s">
        <v>396</v>
      </c>
      <c r="G9" s="246">
        <v>0</v>
      </c>
      <c r="H9" s="246">
        <v>0</v>
      </c>
    </row>
    <row r="10" spans="1:9" ht="30" customHeight="1">
      <c r="A10" s="10" t="s">
        <v>12</v>
      </c>
      <c r="B10" s="306" t="s">
        <v>30</v>
      </c>
      <c r="C10" s="307"/>
      <c r="D10" s="307"/>
      <c r="E10" s="307"/>
      <c r="F10" s="75" t="s">
        <v>396</v>
      </c>
      <c r="G10" s="246">
        <v>0</v>
      </c>
      <c r="H10" s="246">
        <v>0</v>
      </c>
    </row>
    <row r="11" spans="1:9" ht="30" customHeight="1">
      <c r="A11" s="10" t="s">
        <v>13</v>
      </c>
      <c r="B11" s="306" t="s">
        <v>31</v>
      </c>
      <c r="C11" s="307"/>
      <c r="D11" s="307"/>
      <c r="E11" s="307"/>
      <c r="F11" s="75" t="s">
        <v>394</v>
      </c>
      <c r="G11" s="228">
        <v>16725.2</v>
      </c>
      <c r="H11" s="228">
        <v>16725.2</v>
      </c>
    </row>
    <row r="12" spans="1:9" ht="30" customHeight="1">
      <c r="A12" s="10" t="s">
        <v>14</v>
      </c>
      <c r="B12" s="306" t="s">
        <v>32</v>
      </c>
      <c r="C12" s="307"/>
      <c r="D12" s="307"/>
      <c r="E12" s="307"/>
      <c r="F12" s="75" t="s">
        <v>394</v>
      </c>
      <c r="G12" s="246">
        <v>136.19999999999999</v>
      </c>
      <c r="H12" s="246">
        <v>136.19999999999999</v>
      </c>
    </row>
    <row r="13" spans="1:9" ht="30" customHeight="1">
      <c r="A13" s="10" t="s">
        <v>15</v>
      </c>
      <c r="B13" s="306" t="s">
        <v>33</v>
      </c>
      <c r="C13" s="307"/>
      <c r="D13" s="307"/>
      <c r="E13" s="307"/>
      <c r="F13" s="75" t="s">
        <v>394</v>
      </c>
      <c r="G13" s="246">
        <v>315.05</v>
      </c>
      <c r="H13" s="246">
        <v>315.05</v>
      </c>
    </row>
    <row r="14" spans="1:9" ht="30" customHeight="1">
      <c r="A14" s="10" t="s">
        <v>16</v>
      </c>
      <c r="B14" s="306" t="s">
        <v>34</v>
      </c>
      <c r="C14" s="307"/>
      <c r="D14" s="307"/>
      <c r="E14" s="307"/>
      <c r="F14" s="75" t="s">
        <v>395</v>
      </c>
      <c r="G14" s="246">
        <v>7</v>
      </c>
      <c r="H14" s="246">
        <v>7</v>
      </c>
    </row>
    <row r="15" spans="1:9" ht="30" customHeight="1">
      <c r="A15" s="10" t="s">
        <v>22</v>
      </c>
      <c r="B15" s="306" t="s">
        <v>35</v>
      </c>
      <c r="C15" s="307"/>
      <c r="D15" s="307"/>
      <c r="E15" s="307"/>
      <c r="F15" s="75" t="s">
        <v>396</v>
      </c>
      <c r="G15" s="225">
        <v>138365.38</v>
      </c>
      <c r="H15" s="225">
        <v>183983.15</v>
      </c>
    </row>
    <row r="16" spans="1:9">
      <c r="A16" s="10"/>
      <c r="B16" s="304" t="s">
        <v>201</v>
      </c>
      <c r="C16" s="305"/>
      <c r="D16" s="305"/>
      <c r="E16" s="305"/>
      <c r="F16" s="75"/>
      <c r="G16" s="124"/>
      <c r="H16" s="124"/>
    </row>
    <row r="17" spans="1:8" ht="30" customHeight="1">
      <c r="A17" s="10" t="s">
        <v>23</v>
      </c>
      <c r="B17" s="306" t="s">
        <v>36</v>
      </c>
      <c r="C17" s="307"/>
      <c r="D17" s="307"/>
      <c r="E17" s="307"/>
      <c r="F17" s="75" t="s">
        <v>396</v>
      </c>
      <c r="G17" s="124">
        <v>0</v>
      </c>
      <c r="H17" s="124">
        <v>0</v>
      </c>
    </row>
    <row r="18" spans="1:8" ht="30" customHeight="1">
      <c r="A18" s="10" t="s">
        <v>24</v>
      </c>
      <c r="B18" s="306" t="s">
        <v>37</v>
      </c>
      <c r="C18" s="307"/>
      <c r="D18" s="307"/>
      <c r="E18" s="307"/>
      <c r="F18" s="75" t="s">
        <v>396</v>
      </c>
      <c r="G18" s="124">
        <v>0</v>
      </c>
      <c r="H18" s="124">
        <v>0</v>
      </c>
    </row>
    <row r="19" spans="1:8" ht="30" customHeight="1">
      <c r="A19" s="10" t="s">
        <v>25</v>
      </c>
      <c r="B19" s="306" t="s">
        <v>38</v>
      </c>
      <c r="C19" s="307"/>
      <c r="D19" s="307"/>
      <c r="E19" s="307"/>
      <c r="F19" s="75" t="s">
        <v>396</v>
      </c>
      <c r="G19" s="228">
        <v>103065874.73999999</v>
      </c>
      <c r="H19" s="228">
        <v>77849160.840000004</v>
      </c>
    </row>
    <row r="22" spans="1:8">
      <c r="A22" s="8"/>
      <c r="B22" s="8"/>
      <c r="C22" s="8"/>
      <c r="D22" s="8"/>
      <c r="E22" s="8"/>
      <c r="F22" s="8"/>
      <c r="G22" s="8"/>
    </row>
    <row r="23" spans="1:8">
      <c r="A23" s="8"/>
      <c r="B23" s="8"/>
      <c r="C23" s="8"/>
      <c r="D23" s="8"/>
      <c r="E23" s="8"/>
      <c r="F23" s="8"/>
      <c r="G23" s="8"/>
    </row>
    <row r="24" spans="1:8">
      <c r="A24" s="8"/>
      <c r="B24" s="8"/>
      <c r="C24" s="8"/>
      <c r="D24" s="8"/>
      <c r="E24" s="8"/>
      <c r="F24" s="8"/>
      <c r="G24" s="8"/>
    </row>
    <row r="25" spans="1:8">
      <c r="A25" s="8"/>
      <c r="B25" s="8"/>
      <c r="C25" s="8"/>
      <c r="D25" s="8"/>
      <c r="E25" s="8"/>
      <c r="F25" s="8"/>
      <c r="G25" s="8"/>
    </row>
    <row r="26" spans="1:8">
      <c r="A26" s="8"/>
      <c r="B26" s="8"/>
      <c r="C26" s="8"/>
      <c r="D26" s="8"/>
      <c r="E26" s="8"/>
      <c r="F26" s="8"/>
      <c r="G26" s="8"/>
    </row>
  </sheetData>
  <mergeCells count="21">
    <mergeCell ref="B15:E15"/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B5:E5"/>
    <mergeCell ref="B6:E6"/>
    <mergeCell ref="B7:E7"/>
    <mergeCell ref="B8:E8"/>
    <mergeCell ref="B9:E9"/>
    <mergeCell ref="B1:H1"/>
    <mergeCell ref="B2:H2"/>
    <mergeCell ref="A3:A4"/>
    <mergeCell ref="B3:E4"/>
    <mergeCell ref="F3:F4"/>
    <mergeCell ref="G3:H3"/>
  </mergeCells>
  <phoneticPr fontId="6" type="noConversion"/>
  <pageMargins left="0.98425196850393704" right="0.23622047244094491" top="0.39370078740157483" bottom="0.39370078740157483" header="0.51181102362204722" footer="0.51181102362204722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ОТЧЕТА</vt:lpstr>
      <vt:lpstr>РАЗДЕЛ 1 </vt:lpstr>
      <vt:lpstr>РАЗДЕЛ 2</vt:lpstr>
      <vt:lpstr>РАЗДЕЛ 2 - ЦЕНЫ НА УСЛУГИ</vt:lpstr>
      <vt:lpstr>РАЗДЕЛ 3</vt:lpstr>
      <vt:lpstr>'РАЗДЕЛ 2'!Заголовки_для_печати</vt:lpstr>
      <vt:lpstr>'РАЗДЕЛ 1 '!Область_печати</vt:lpstr>
      <vt:lpstr>'РАЗДЕЛ 2'!Область_печати</vt:lpstr>
      <vt:lpstr>'РАЗДЕЛ 2 - ЦЕНЫ НА УСЛУГИ'!Область_печати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Хрящева_НА</cp:lastModifiedBy>
  <cp:lastPrinted>2017-04-04T06:34:10Z</cp:lastPrinted>
  <dcterms:created xsi:type="dcterms:W3CDTF">2010-05-19T10:50:44Z</dcterms:created>
  <dcterms:modified xsi:type="dcterms:W3CDTF">2017-04-05T05:34:44Z</dcterms:modified>
</cp:coreProperties>
</file>